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ACTIVE_SOPs\External Procedures\"/>
    </mc:Choice>
  </mc:AlternateContent>
  <bookViews>
    <workbookView xWindow="0" yWindow="0" windowWidth="21570" windowHeight="8595" firstSheet="1" activeTab="1"/>
  </bookViews>
  <sheets>
    <sheet name="Version Control" sheetId="1" r:id="rId1"/>
    <sheet name="PET QC FORM" sheetId="4" r:id="rId2"/>
    <sheet name="NEMA ACQUISITION FORM" sheetId="2" r:id="rId3"/>
    <sheet name="PHANTOM CHECKS" sheetId="3" r:id="rId4"/>
  </sheets>
  <definedNames>
    <definedName name="_xlnm.Print_Area" localSheetId="2">'NEMA ACQUISITION FORM'!$A$1:$H$30</definedName>
    <definedName name="_xlnm.Print_Area" localSheetId="0">'Version Control'!$A$1:$I$46</definedName>
    <definedName name="Text25" localSheetId="2">'NEMA ACQUISITION FORM'!$C$16</definedName>
    <definedName name="Text25" localSheetId="1">'PET QC FORM'!$C$34</definedName>
    <definedName name="Text25" localSheetId="3">'PHANTOM CHECKS'!#REF!</definedName>
    <definedName name="Text26" localSheetId="2">'NEMA ACQUISITION FORM'!#REF!</definedName>
    <definedName name="Text26" localSheetId="1">'PET QC FORM'!$C$36</definedName>
    <definedName name="Text26" localSheetId="3">'PHANTOM CHECKS'!#REF!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G19" i="2" l="1"/>
  <c r="C28" i="2" s="1"/>
  <c r="C20" i="2"/>
  <c r="C27" i="2" s="1"/>
  <c r="C10" i="3"/>
  <c r="C6" i="2"/>
  <c r="C5" i="2"/>
  <c r="C4" i="2"/>
  <c r="C6" i="3"/>
  <c r="C5" i="3"/>
  <c r="C4" i="3"/>
  <c r="D31" i="3"/>
  <c r="D32" i="3" s="1"/>
  <c r="E31" i="3"/>
  <c r="E32" i="3" s="1"/>
  <c r="D29" i="3"/>
  <c r="D30" i="3" s="1"/>
  <c r="E29" i="3"/>
  <c r="E30" i="3" s="1"/>
  <c r="G1" i="2"/>
  <c r="G28" i="2" l="1"/>
  <c r="G20" i="2"/>
  <c r="G27" i="2"/>
  <c r="C29" i="3"/>
  <c r="C30" i="3" s="1"/>
  <c r="C31" i="3" l="1"/>
  <c r="C32" i="3" s="1"/>
  <c r="H46" i="1"/>
  <c r="B45" i="1"/>
  <c r="B44" i="1"/>
</calcChain>
</file>

<file path=xl/sharedStrings.xml><?xml version="1.0" encoding="utf-8"?>
<sst xmlns="http://schemas.openxmlformats.org/spreadsheetml/2006/main" count="184" uniqueCount="144">
  <si>
    <t>UK PET Core Lab</t>
  </si>
  <si>
    <t>Electronic Record:</t>
  </si>
  <si>
    <t>Document Detail</t>
  </si>
  <si>
    <t>Parent policy</t>
  </si>
  <si>
    <t>PET Centre Operational Policy</t>
  </si>
  <si>
    <t>Document Location</t>
  </si>
  <si>
    <t>Version</t>
  </si>
  <si>
    <t>Reviewed by</t>
  </si>
  <si>
    <t>Approved by</t>
  </si>
  <si>
    <t>LPike</t>
  </si>
  <si>
    <t>Effective from</t>
  </si>
  <si>
    <t>Date last reviewed</t>
  </si>
  <si>
    <t>Date of next review</t>
  </si>
  <si>
    <t>Owner</t>
  </si>
  <si>
    <t>PMarsden</t>
  </si>
  <si>
    <t>Author</t>
  </si>
  <si>
    <t>LPike, AHarman</t>
  </si>
  <si>
    <t>Superseded documents</t>
  </si>
  <si>
    <t>Related documents</t>
  </si>
  <si>
    <t>Keywords</t>
  </si>
  <si>
    <t>Document History</t>
  </si>
  <si>
    <t>Date</t>
  </si>
  <si>
    <t>Comments</t>
  </si>
  <si>
    <t>Page 1 of 1</t>
  </si>
  <si>
    <t>NEMA Acquisition Form</t>
  </si>
  <si>
    <t>A spreadsheet for recording filling details for the NEMA image quality phantom scanned as part of the procedures for accreditation by the UK PET Core Lab.</t>
  </si>
  <si>
    <t>\\kclpet-fs01.isd.kcl.ac.uk\ncri\ACTIVE_SOPs\External Procedures</t>
  </si>
  <si>
    <t>N/A</t>
  </si>
  <si>
    <t>NEMA, Image Quality, 18F, phantom, site accreditation</t>
  </si>
  <si>
    <t>Please complete the following fields:</t>
  </si>
  <si>
    <t xml:space="preserve">PET Scanner Details </t>
  </si>
  <si>
    <t>PET Centre Name:</t>
  </si>
  <si>
    <t>Scanner Manufacturer &amp; Model:</t>
  </si>
  <si>
    <t>Scanner Type:</t>
  </si>
  <si>
    <t>Date of Phantom Scan:</t>
  </si>
  <si>
    <t>Name of Person Performing the Phantom Acquisition:</t>
  </si>
  <si>
    <t xml:space="preserve">Phantom Details </t>
  </si>
  <si>
    <t>Phantom Manufacturer:</t>
  </si>
  <si>
    <t>     </t>
  </si>
  <si>
    <t>Phantom Background Volume (ml):</t>
  </si>
  <si>
    <t>Calibrator Make &amp; Model:</t>
  </si>
  <si>
    <t>Date of most recent 18F cross calibration check:</t>
  </si>
  <si>
    <t>Results (measured/true activity concentration):</t>
  </si>
  <si>
    <t>Syringe 1 Activity (MBq):</t>
  </si>
  <si>
    <t>Measurement Time (hh:mm:ss):</t>
  </si>
  <si>
    <t>Residual Activity (MBq):</t>
  </si>
  <si>
    <t>Syringe 2 Activity (MBq):</t>
  </si>
  <si>
    <t xml:space="preserve">18F Assay Details </t>
  </si>
  <si>
    <t>Acquisition 1:</t>
  </si>
  <si>
    <t>Acquisition 2:</t>
  </si>
  <si>
    <t>Single bed static PET Acquisition start time (hh:mm:ss):</t>
  </si>
  <si>
    <t>Two bed or continuous flow PET Acquisition start time (hh:mm:ss):</t>
  </si>
  <si>
    <t xml:space="preserve">Local Scanner ID: </t>
  </si>
  <si>
    <t>Year of Installation:</t>
  </si>
  <si>
    <t>Crystal Type: (e.g. LSO/BGO)</t>
  </si>
  <si>
    <t>PET Quality Control Form</t>
  </si>
  <si>
    <t>Name of Person Completing the PET QC Form:</t>
  </si>
  <si>
    <t>Date Completed:</t>
  </si>
  <si>
    <t xml:space="preserve">Site Details </t>
  </si>
  <si>
    <t>Axial Field of View (cm):</t>
  </si>
  <si>
    <t>CT Component</t>
  </si>
  <si>
    <t>Reconstruction 1</t>
  </si>
  <si>
    <t>Reconstruction 2</t>
  </si>
  <si>
    <t>Reconstruction 3</t>
  </si>
  <si>
    <t xml:space="preserve"> </t>
  </si>
  <si>
    <t>Pixel Size (mm):</t>
  </si>
  <si>
    <t>Matrix Size (mm x mm):</t>
  </si>
  <si>
    <t>Iterations and subsets (if applicable):</t>
  </si>
  <si>
    <t>Beta Value (QClear only):</t>
  </si>
  <si>
    <t>Slice Thickness (mm):</t>
  </si>
  <si>
    <t>Time-of-flight used?</t>
  </si>
  <si>
    <t>PSF modelling used?</t>
  </si>
  <si>
    <t>Post Filter Type and Parameters (if applicable):</t>
  </si>
  <si>
    <t>CT Model:</t>
  </si>
  <si>
    <t>Number of CT Slices:</t>
  </si>
  <si>
    <t>PET Component</t>
  </si>
  <si>
    <t>PET Acquisition</t>
  </si>
  <si>
    <t>CT Acquisition</t>
  </si>
  <si>
    <t>Acquisition Mode:</t>
  </si>
  <si>
    <t>Bed Overlap (%):</t>
  </si>
  <si>
    <t>Tube Potential (kV):</t>
  </si>
  <si>
    <t>mA used (if variable please include parameters such as Noise Index or reference mAs):</t>
  </si>
  <si>
    <t>Pitch:</t>
  </si>
  <si>
    <t>Rotation Time:</t>
  </si>
  <si>
    <t>Total Beam Collimation (mm)</t>
  </si>
  <si>
    <t>Acquired Slice Thickness and Interval (mm / mm):</t>
  </si>
  <si>
    <t>Auto kV or Dual kV used?:</t>
  </si>
  <si>
    <t>Auto mA used?</t>
  </si>
  <si>
    <t>Recon Algorithm:</t>
  </si>
  <si>
    <t>Metal Artefact Reduction used?</t>
  </si>
  <si>
    <t>Reconstruction Kernel:</t>
  </si>
  <si>
    <t>Iterative Recon Used?</t>
  </si>
  <si>
    <t>Iterative Settings (e.g. Asir 40% or SAFIRE 3):</t>
  </si>
  <si>
    <t>Window Width &amp; Level:</t>
  </si>
  <si>
    <t>CT Air Calibration:</t>
  </si>
  <si>
    <t>FDG Injected Activity Regime:</t>
  </si>
  <si>
    <t>Local Clinical 18F-FDG Protocol</t>
  </si>
  <si>
    <t>Fasting Period (hours):</t>
  </si>
  <si>
    <t>If weight-based please provide formula:</t>
  </si>
  <si>
    <t>Step &amp; shoot time per bed (s):</t>
  </si>
  <si>
    <t>Blood Glucose Upper Limit (mm/L):</t>
  </si>
  <si>
    <t>CT Number Accuracy &amp; Noise (in water):</t>
  </si>
  <si>
    <t>CT Number Uniformity (in water):</t>
  </si>
  <si>
    <t>PET to CT alignment:</t>
  </si>
  <si>
    <t>Comprehensive couch &amp; CT output testing by CT physicist:</t>
  </si>
  <si>
    <t>PET PMT or SiPM Tuning:</t>
  </si>
  <si>
    <t>PET Normalisation:</t>
  </si>
  <si>
    <t>PET 18F Calibration Factor:</t>
  </si>
  <si>
    <t>PET SUV Accuracy using 18F cylinder:</t>
  </si>
  <si>
    <t>Radionuclide Calibrator Accuracy:</t>
  </si>
  <si>
    <t>Weighing Scales Accuracy:</t>
  </si>
  <si>
    <t>Reconstructed Slice Thickness &amp; Interval (mm / mm):</t>
  </si>
  <si>
    <t>Routine Scanner QC Schedule</t>
  </si>
  <si>
    <t>Ancilliary Equipment QC</t>
  </si>
  <si>
    <t>Net Activity (MBq)</t>
  </si>
  <si>
    <t>Spheres (kBq/ml):</t>
  </si>
  <si>
    <t>Background (kBq/ml):</t>
  </si>
  <si>
    <t>Activity Concentration at Scan Time</t>
  </si>
  <si>
    <t>Continuous flow scan speed (mm/s):</t>
  </si>
  <si>
    <t>spheres to background ratio</t>
  </si>
  <si>
    <t>Quantitative Checks</t>
  </si>
  <si>
    <t>Max Bq/ml measured for the largest (37mm) sphere</t>
  </si>
  <si>
    <t>Phantom Checks</t>
  </si>
  <si>
    <t>Visual Checks</t>
  </si>
  <si>
    <t>Are all 6 spheres filled with activity?</t>
  </si>
  <si>
    <t>Tolerance: Ideally 0.95 - 1.05, Acceptable 0.90 - 1.10</t>
  </si>
  <si>
    <t>Tolerance: non-PSF 0.95 - 1.16, PSF 1.05 – 1.29</t>
  </si>
  <si>
    <t>37mm Sphere Recovery Coefficient</t>
  </si>
  <si>
    <t>Are the PET &amp; CT visually aligned?</t>
  </si>
  <si>
    <t>Is the phantom artefact free?</t>
  </si>
  <si>
    <t>Series Description</t>
  </si>
  <si>
    <r>
      <t>Phantom Acquisition Details</t>
    </r>
    <r>
      <rPr>
        <sz val="14"/>
        <color theme="1"/>
        <rFont val="Calibri"/>
        <family val="2"/>
        <scheme val="minor"/>
      </rPr>
      <t xml:space="preserve"> </t>
    </r>
  </si>
  <si>
    <r>
      <t>18</t>
    </r>
    <r>
      <rPr>
        <sz val="12"/>
        <color theme="1"/>
        <rFont val="Calibri"/>
        <family val="2"/>
        <scheme val="minor"/>
      </rPr>
      <t>F Factor used:</t>
    </r>
  </si>
  <si>
    <r>
      <t>Radionuclide Calibrator Details</t>
    </r>
    <r>
      <rPr>
        <sz val="14"/>
        <color theme="1"/>
        <rFont val="Calibri"/>
        <family val="2"/>
        <scheme val="minor"/>
      </rPr>
      <t xml:space="preserve"> </t>
    </r>
  </si>
  <si>
    <t>Dilution volume (ml)</t>
  </si>
  <si>
    <t>Syringe 2: Background</t>
  </si>
  <si>
    <t xml:space="preserve">Syringe 1: Spheres </t>
  </si>
  <si>
    <t>Mean Bq/ml measured for a 5cm ROI in the uniform background</t>
  </si>
  <si>
    <t>Background Recovery Coefficient</t>
  </si>
  <si>
    <t>18F_NEMA_Acquisition_Form_ER_PET_V1.0</t>
  </si>
  <si>
    <t>LPike, Aharman, Scurry</t>
  </si>
  <si>
    <r>
      <rPr>
        <vertAlign val="superscript"/>
        <sz val="22"/>
        <color theme="1"/>
        <rFont val="Arial"/>
        <family val="2"/>
      </rPr>
      <t>18</t>
    </r>
    <r>
      <rPr>
        <sz val="22"/>
        <color theme="1"/>
        <rFont val="Arial"/>
        <family val="2"/>
      </rPr>
      <t>F NEMA Acquisition Form</t>
    </r>
  </si>
  <si>
    <t>18F_Image_Quality_Phantom_Acquisition_WI_PET</t>
  </si>
  <si>
    <t>Initial version of spreadsheet to replace paper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</si>
</sst>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F400]h:mm:ss\ AM/PM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2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165">
    <xf numFmtId="0" fontId="0" fillId="0" borderId="0" xfId="0"/>
    <xf numFmtId="0" fontId="1" fillId="2" borderId="0" xfId="2" applyFill="1"/>
    <xf numFmtId="0" fontId="1" fillId="0" borderId="0" xfId="2"/>
    <xf numFmtId="0" fontId="1" fillId="2" borderId="1" xfId="2" applyFill="1" applyBorder="1"/>
    <xf numFmtId="0" fontId="3" fillId="2" borderId="0" xfId="2" applyFont="1" applyFill="1"/>
    <xf numFmtId="0" fontId="3" fillId="2" borderId="0" xfId="2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7" fillId="0" borderId="2" xfId="0" applyFont="1" applyBorder="1" applyAlignment="1">
      <alignment vertical="top"/>
    </xf>
    <xf numFmtId="0" fontId="7" fillId="2" borderId="2" xfId="2" applyFont="1" applyFill="1" applyBorder="1" applyAlignment="1">
      <alignment vertical="top"/>
    </xf>
    <xf numFmtId="17" fontId="1" fillId="2" borderId="0" xfId="2" applyNumberFormat="1" applyFill="1"/>
    <xf numFmtId="49" fontId="8" fillId="2" borderId="0" xfId="2" applyNumberFormat="1" applyFont="1" applyFill="1"/>
    <xf numFmtId="0" fontId="9" fillId="2" borderId="0" xfId="2" applyFont="1" applyFill="1"/>
    <xf numFmtId="0" fontId="9" fillId="2" borderId="0" xfId="2" applyFont="1" applyFill="1" applyAlignment="1">
      <alignment horizontal="right"/>
    </xf>
    <xf numFmtId="0" fontId="4" fillId="0" borderId="0" xfId="0" applyFont="1"/>
    <xf numFmtId="0" fontId="4" fillId="5" borderId="0" xfId="0" applyFont="1" applyFill="1"/>
    <xf numFmtId="0" fontId="0" fillId="5" borderId="0" xfId="0" applyFill="1"/>
    <xf numFmtId="0" fontId="0" fillId="0" borderId="0" xfId="0" applyFill="1" applyBorder="1"/>
    <xf numFmtId="0" fontId="4" fillId="5" borderId="8" xfId="0" applyFont="1" applyFill="1" applyBorder="1"/>
    <xf numFmtId="0" fontId="0" fillId="5" borderId="10" xfId="0" applyFill="1" applyBorder="1"/>
    <xf numFmtId="0" fontId="4" fillId="5" borderId="11" xfId="0" applyFont="1" applyFill="1" applyBorder="1"/>
    <xf numFmtId="0" fontId="4" fillId="5" borderId="0" xfId="0" applyFont="1" applyFill="1" applyBorder="1"/>
    <xf numFmtId="0" fontId="0" fillId="5" borderId="12" xfId="0" applyFill="1" applyBorder="1"/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0" fillId="5" borderId="15" xfId="0" applyFill="1" applyBorder="1"/>
    <xf numFmtId="0" fontId="4" fillId="5" borderId="10" xfId="0" applyFont="1" applyFill="1" applyBorder="1"/>
    <xf numFmtId="0" fontId="0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11" fillId="5" borderId="11" xfId="0" applyFont="1" applyFill="1" applyBorder="1"/>
    <xf numFmtId="0" fontId="12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5" borderId="12" xfId="0" applyFont="1" applyFill="1" applyBorder="1"/>
    <xf numFmtId="0" fontId="11" fillId="0" borderId="0" xfId="0" applyFont="1"/>
    <xf numFmtId="0" fontId="11" fillId="2" borderId="2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5" borderId="8" xfId="0" applyFont="1" applyFill="1" applyBorder="1"/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/>
    <xf numFmtId="0" fontId="12" fillId="5" borderId="0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5" fontId="12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9" xfId="0" applyFont="1" applyFill="1" applyBorder="1" applyAlignment="1">
      <alignment horizontal="left" vertical="center"/>
    </xf>
    <xf numFmtId="0" fontId="15" fillId="5" borderId="9" xfId="0" applyFont="1" applyFill="1" applyBorder="1"/>
    <xf numFmtId="0" fontId="11" fillId="5" borderId="9" xfId="0" applyFont="1" applyFill="1" applyBorder="1"/>
    <xf numFmtId="0" fontId="16" fillId="5" borderId="9" xfId="0" applyFont="1" applyFill="1" applyBorder="1"/>
    <xf numFmtId="0" fontId="11" fillId="5" borderId="13" xfId="0" applyFont="1" applyFill="1" applyBorder="1"/>
    <xf numFmtId="0" fontId="11" fillId="5" borderId="14" xfId="0" applyFont="1" applyFill="1" applyBorder="1"/>
    <xf numFmtId="0" fontId="11" fillId="5" borderId="15" xfId="0" applyFont="1" applyFill="1" applyBorder="1"/>
    <xf numFmtId="0" fontId="11" fillId="0" borderId="2" xfId="0" applyFont="1" applyBorder="1" applyAlignment="1">
      <alignment horizontal="left" vertical="top" wrapText="1"/>
    </xf>
    <xf numFmtId="0" fontId="12" fillId="6" borderId="2" xfId="0" applyNumberFormat="1" applyFont="1" applyFill="1" applyBorder="1" applyAlignment="1">
      <alignment horizontal="left" vertical="top" wrapText="1"/>
    </xf>
    <xf numFmtId="49" fontId="12" fillId="4" borderId="2" xfId="0" applyNumberFormat="1" applyFont="1" applyFill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>
      <alignment horizontal="left" vertical="top" wrapText="1"/>
    </xf>
    <xf numFmtId="1" fontId="12" fillId="4" borderId="2" xfId="0" applyNumberFormat="1" applyFont="1" applyFill="1" applyBorder="1" applyAlignment="1" applyProtection="1">
      <alignment horizontal="left" vertical="top" wrapText="1"/>
      <protection locked="0"/>
    </xf>
    <xf numFmtId="14" fontId="12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Border="1" applyAlignment="1">
      <alignment horizontal="left" vertical="top"/>
    </xf>
    <xf numFmtId="2" fontId="12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5" borderId="14" xfId="0" applyFont="1" applyFill="1" applyBorder="1" applyAlignment="1">
      <alignment horizontal="left" vertical="top"/>
    </xf>
    <xf numFmtId="0" fontId="11" fillId="5" borderId="9" xfId="0" applyFont="1" applyFill="1" applyBorder="1" applyAlignment="1">
      <alignment horizontal="left" vertical="top"/>
    </xf>
    <xf numFmtId="14" fontId="12" fillId="4" borderId="2" xfId="0" applyNumberFormat="1" applyFont="1" applyFill="1" applyBorder="1" applyAlignment="1" applyProtection="1">
      <alignment horizontal="left" vertical="top"/>
      <protection locked="0"/>
    </xf>
    <xf numFmtId="0" fontId="12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Border="1"/>
    <xf numFmtId="165" fontId="12" fillId="4" borderId="2" xfId="0" applyNumberFormat="1" applyFont="1" applyFill="1" applyBorder="1" applyAlignment="1" applyProtection="1">
      <alignment horizontal="left" vertical="top" wrapText="1"/>
      <protection locked="0"/>
    </xf>
    <xf numFmtId="166" fontId="12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>
      <alignment horizontal="left" vertical="top"/>
    </xf>
    <xf numFmtId="22" fontId="11" fillId="5" borderId="14" xfId="0" applyNumberFormat="1" applyFont="1" applyFill="1" applyBorder="1" applyAlignment="1">
      <alignment horizontal="left" vertical="top"/>
    </xf>
    <xf numFmtId="0" fontId="13" fillId="5" borderId="9" xfId="0" applyFont="1" applyFill="1" applyBorder="1"/>
    <xf numFmtId="0" fontId="13" fillId="5" borderId="9" xfId="0" applyFont="1" applyFill="1" applyBorder="1" applyAlignment="1">
      <alignment horizontal="left" vertical="top"/>
    </xf>
    <xf numFmtId="0" fontId="13" fillId="5" borderId="9" xfId="0" applyFont="1" applyFill="1" applyBorder="1" applyAlignment="1">
      <alignment horizontal="left" vertical="top" wrapText="1"/>
    </xf>
    <xf numFmtId="166" fontId="12" fillId="6" borderId="2" xfId="0" applyNumberFormat="1" applyFont="1" applyFill="1" applyBorder="1" applyAlignment="1">
      <alignment horizontal="left" vertical="center" wrapText="1"/>
    </xf>
    <xf numFmtId="166" fontId="12" fillId="6" borderId="2" xfId="0" applyNumberFormat="1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11" fillId="0" borderId="2" xfId="0" applyNumberFormat="1" applyFont="1" applyBorder="1" applyAlignment="1">
      <alignment horizontal="left" vertical="top" wrapText="1"/>
    </xf>
    <xf numFmtId="165" fontId="12" fillId="6" borderId="2" xfId="0" applyNumberFormat="1" applyFont="1" applyFill="1" applyBorder="1" applyAlignment="1">
      <alignment horizontal="left" vertical="center" wrapText="1"/>
    </xf>
    <xf numFmtId="0" fontId="12" fillId="6" borderId="2" xfId="0" applyNumberFormat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49" fontId="11" fillId="5" borderId="7" xfId="0" applyNumberFormat="1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 wrapText="1"/>
    </xf>
    <xf numFmtId="0" fontId="12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NumberFormat="1" applyFont="1" applyBorder="1" applyAlignment="1">
      <alignment horizontal="left" vertical="center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2" fontId="12" fillId="6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1" fillId="5" borderId="7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5" borderId="14" xfId="0" applyFont="1" applyFill="1" applyBorder="1" applyAlignment="1">
      <alignment horizontal="left" vertical="center"/>
    </xf>
    <xf numFmtId="0" fontId="11" fillId="5" borderId="0" xfId="0" applyNumberFormat="1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top"/>
    </xf>
    <xf numFmtId="0" fontId="4" fillId="5" borderId="11" xfId="0" applyFont="1" applyFill="1" applyBorder="1" applyAlignment="1">
      <alignment horizontal="left" vertical="top"/>
    </xf>
    <xf numFmtId="0" fontId="4" fillId="5" borderId="13" xfId="0" applyFont="1" applyFill="1" applyBorder="1" applyAlignment="1">
      <alignment horizontal="left" vertical="top"/>
    </xf>
    <xf numFmtId="0" fontId="15" fillId="5" borderId="9" xfId="0" applyNumberFormat="1" applyFont="1" applyFill="1" applyBorder="1" applyAlignment="1">
      <alignment horizontal="left" vertical="top"/>
    </xf>
    <xf numFmtId="0" fontId="11" fillId="5" borderId="9" xfId="0" applyNumberFormat="1" applyFont="1" applyFill="1" applyBorder="1" applyAlignment="1">
      <alignment horizontal="left" vertical="top"/>
    </xf>
    <xf numFmtId="0" fontId="11" fillId="5" borderId="0" xfId="0" applyNumberFormat="1" applyFont="1" applyFill="1" applyBorder="1" applyAlignment="1">
      <alignment horizontal="left" vertical="top"/>
    </xf>
    <xf numFmtId="0" fontId="12" fillId="5" borderId="0" xfId="0" applyNumberFormat="1" applyFont="1" applyFill="1" applyBorder="1" applyAlignment="1">
      <alignment horizontal="left" vertical="top"/>
    </xf>
    <xf numFmtId="0" fontId="12" fillId="5" borderId="0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/>
    <xf numFmtId="0" fontId="11" fillId="5" borderId="14" xfId="0" applyNumberFormat="1" applyFont="1" applyFill="1" applyBorder="1" applyAlignment="1">
      <alignment horizontal="left" vertical="top" wrapText="1"/>
    </xf>
    <xf numFmtId="0" fontId="12" fillId="5" borderId="14" xfId="0" applyNumberFormat="1" applyFont="1" applyFill="1" applyBorder="1" applyAlignment="1">
      <alignment horizontal="left" vertical="top" wrapText="1"/>
    </xf>
    <xf numFmtId="0" fontId="11" fillId="5" borderId="14" xfId="0" applyNumberFormat="1" applyFont="1" applyFill="1" applyBorder="1" applyAlignment="1">
      <alignment horizontal="left" vertical="top"/>
    </xf>
    <xf numFmtId="0" fontId="11" fillId="5" borderId="14" xfId="0" applyNumberFormat="1" applyFont="1" applyFill="1" applyBorder="1" applyAlignment="1">
      <alignment vertical="center" wrapText="1"/>
    </xf>
    <xf numFmtId="0" fontId="12" fillId="5" borderId="14" xfId="0" applyNumberFormat="1" applyFont="1" applyFill="1" applyBorder="1" applyAlignment="1">
      <alignment vertical="top" wrapText="1"/>
    </xf>
    <xf numFmtId="0" fontId="11" fillId="5" borderId="14" xfId="0" applyNumberFormat="1" applyFont="1" applyFill="1" applyBorder="1"/>
    <xf numFmtId="0" fontId="12" fillId="5" borderId="14" xfId="0" applyNumberFormat="1" applyFont="1" applyFill="1" applyBorder="1" applyAlignment="1">
      <alignment vertical="center" wrapText="1"/>
    </xf>
    <xf numFmtId="0" fontId="11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 applyAlignment="1">
      <alignment vertical="center" wrapText="1"/>
    </xf>
    <xf numFmtId="0" fontId="11" fillId="0" borderId="0" xfId="0" applyNumberFormat="1" applyFont="1"/>
    <xf numFmtId="0" fontId="11" fillId="0" borderId="0" xfId="0" applyNumberFormat="1" applyFont="1" applyBorder="1"/>
    <xf numFmtId="0" fontId="13" fillId="5" borderId="0" xfId="0" applyNumberFormat="1" applyFont="1" applyFill="1" applyBorder="1" applyAlignment="1">
      <alignment horizontal="left" vertical="top"/>
    </xf>
    <xf numFmtId="0" fontId="13" fillId="5" borderId="0" xfId="0" applyNumberFormat="1" applyFont="1" applyFill="1" applyBorder="1" applyAlignment="1">
      <alignment horizontal="left"/>
    </xf>
    <xf numFmtId="0" fontId="11" fillId="2" borderId="2" xfId="0" applyNumberFormat="1" applyFont="1" applyFill="1" applyBorder="1" applyAlignment="1">
      <alignment horizontal="left" vertical="center" wrapText="1"/>
    </xf>
    <xf numFmtId="0" fontId="12" fillId="4" borderId="3" xfId="0" applyNumberFormat="1" applyFont="1" applyFill="1" applyBorder="1" applyAlignment="1" applyProtection="1">
      <alignment vertical="center" wrapText="1"/>
      <protection locked="0"/>
    </xf>
    <xf numFmtId="0" fontId="12" fillId="4" borderId="4" xfId="0" applyNumberFormat="1" applyFont="1" applyFill="1" applyBorder="1" applyAlignment="1">
      <alignment vertical="center" wrapText="1"/>
    </xf>
    <xf numFmtId="14" fontId="1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4" xfId="0" applyNumberFormat="1" applyFont="1" applyFill="1" applyBorder="1" applyAlignment="1">
      <alignment horizontal="left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0" xfId="0" applyNumberFormat="1" applyFont="1" applyFill="1" applyBorder="1" applyAlignment="1">
      <alignment vertical="center"/>
    </xf>
    <xf numFmtId="0" fontId="11" fillId="5" borderId="0" xfId="0" applyNumberFormat="1" applyFont="1" applyFill="1" applyBorder="1" applyAlignment="1">
      <alignment vertical="center"/>
    </xf>
    <xf numFmtId="0" fontId="12" fillId="4" borderId="2" xfId="0" applyNumberFormat="1" applyFont="1" applyFill="1" applyBorder="1" applyAlignment="1" applyProtection="1">
      <alignment horizontal="left" vertical="center"/>
      <protection locked="0"/>
    </xf>
    <xf numFmtId="0" fontId="12" fillId="5" borderId="0" xfId="0" applyNumberFormat="1" applyFont="1" applyFill="1" applyBorder="1" applyAlignment="1">
      <alignment horizontal="center" vertical="top"/>
    </xf>
    <xf numFmtId="0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6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2" fillId="0" borderId="2" xfId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2" borderId="2" xfId="3" applyFont="1" applyFill="1" applyBorder="1" applyAlignment="1">
      <alignment horizontal="left" vertical="top"/>
    </xf>
    <xf numFmtId="164" fontId="4" fillId="2" borderId="2" xfId="2" applyNumberFormat="1" applyFont="1" applyFill="1" applyBorder="1" applyAlignment="1">
      <alignment horizontal="left" vertical="top"/>
    </xf>
    <xf numFmtId="17" fontId="4" fillId="2" borderId="2" xfId="2" applyNumberFormat="1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17" fontId="7" fillId="0" borderId="2" xfId="0" applyNumberFormat="1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17" fontId="7" fillId="2" borderId="2" xfId="2" applyNumberFormat="1" applyFont="1" applyFill="1" applyBorder="1" applyAlignment="1">
      <alignment horizontal="left" vertical="top"/>
    </xf>
    <xf numFmtId="0" fontId="7" fillId="2" borderId="2" xfId="2" applyFont="1" applyFill="1" applyBorder="1" applyAlignment="1">
      <alignment horizontal="left" vertical="top"/>
    </xf>
    <xf numFmtId="0" fontId="7" fillId="2" borderId="3" xfId="2" applyFont="1" applyFill="1" applyBorder="1" applyAlignment="1">
      <alignment horizontal="left" vertical="top"/>
    </xf>
    <xf numFmtId="0" fontId="7" fillId="2" borderId="5" xfId="2" applyFont="1" applyFill="1" applyBorder="1" applyAlignment="1">
      <alignment horizontal="left" vertical="top"/>
    </xf>
    <xf numFmtId="0" fontId="7" fillId="2" borderId="4" xfId="2" applyFont="1" applyFill="1" applyBorder="1" applyAlignment="1">
      <alignment horizontal="left" vertical="top"/>
    </xf>
    <xf numFmtId="0" fontId="1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3" xfId="0" applyNumberFormat="1" applyFont="1" applyFill="1" applyBorder="1" applyAlignment="1" applyProtection="1">
      <alignment horizontal="left" vertical="center"/>
      <protection locked="0"/>
    </xf>
    <xf numFmtId="0" fontId="12" fillId="4" borderId="4" xfId="0" applyNumberFormat="1" applyFont="1" applyFill="1" applyBorder="1" applyAlignment="1" applyProtection="1">
      <alignment horizontal="left" vertical="center"/>
      <protection locked="0"/>
    </xf>
    <xf numFmtId="0" fontId="12" fillId="4" borderId="3" xfId="0" applyNumberFormat="1" applyFont="1" applyFill="1" applyBorder="1" applyAlignment="1" applyProtection="1">
      <alignment horizontal="left" vertical="top" wrapText="1"/>
      <protection locked="0"/>
    </xf>
    <xf numFmtId="0" fontId="12" fillId="4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top"/>
    </xf>
    <xf numFmtId="14" fontId="7" fillId="0" borderId="2" xfId="0" applyNumberFormat="1" applyFont="1" applyBorder="1" applyAlignment="1">
      <alignment horizontal="left" vertical="top"/>
    </xf>
  </cellXfs>
  <cellStyles count="4">
    <cellStyle name="Hyperlink" xfId="1" builtinId="8"/>
    <cellStyle name="Normal" xfId="0" builtinId="0"/>
    <cellStyle name="Normal 2" xfId="3"/>
    <cellStyle name="Normal 3" xfId="2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165100</xdr:colOff>
      <xdr:row>0</xdr:row>
      <xdr:rowOff>0</xdr:rowOff>
    </xdr:from>
    <xdr:to>
      <xdr:col>7</xdr:col>
      <xdr:colOff>672078</xdr:colOff>
      <xdr:row>2</xdr:row>
      <xdr:rowOff>71120</xdr:rowOff>
    </xdr:to>
    <xdr:pic>
      <xdr:nvPicPr>
        <xdr:cNvPr id="2" name="Picture 1" descr="../../../../../../../../Volumes/users$/LPike/NCRI%20Business/2015_core_lab_rebranding/logo">
          <a:extLst>
            <a:ext uri="{FF2B5EF4-FFF2-40B4-BE49-F238E27FC236}">
              <a16:creationId xmlns:a16="http://schemas.microsoft.com/office/drawing/2014/main" xmlns="" id="{BC42C742-30B2-41B3-B4B0-ECCE46F5BC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2650" y="0"/>
          <a:ext cx="2030978" cy="4521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25400</xdr:colOff>
      <xdr:row>37</xdr:row>
      <xdr:rowOff>114300</xdr:rowOff>
    </xdr:from>
    <xdr:to>
      <xdr:col>7</xdr:col>
      <xdr:colOff>685800</xdr:colOff>
      <xdr:row>42</xdr:row>
      <xdr:rowOff>128803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3014387-FBEB-4126-8CBA-A4959B86B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425" y="7972425"/>
          <a:ext cx="5241925" cy="96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External%20Procedu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="90" zoomScaleNormal="100" zoomScaleSheetLayoutView="90" workbookViewId="0">
      <selection activeCell="K13" sqref="K13"/>
    </sheetView>
  </sheetViews>
  <sheetFormatPr defaultColWidth="11.42578125" defaultRowHeight="15" x14ac:dyDescent="0.25"/>
  <cols>
    <col min="1" max="1" width="3" customWidth="1"/>
    <col min="3" max="3" width="11.5703125" customWidth="1"/>
    <col min="8" max="8" width="14.140625" customWidth="1"/>
    <col min="9" max="9" width="3.28515625" customWidth="1"/>
  </cols>
  <sheetData>
    <row r="1" spans="1:9" s="2" customForma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s="2" customFormat="1" x14ac:dyDescent="0.25">
      <c r="A3" s="1"/>
      <c r="B3" s="3"/>
      <c r="C3" s="3"/>
      <c r="D3" s="3"/>
      <c r="E3" s="3"/>
      <c r="F3" s="3"/>
      <c r="G3" s="3"/>
      <c r="H3" s="3"/>
      <c r="I3" s="1"/>
    </row>
    <row r="4" spans="1:9" s="2" customForma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s="2" customFormat="1" ht="27" x14ac:dyDescent="0.35">
      <c r="A5" s="1"/>
      <c r="B5" s="1"/>
      <c r="C5" s="1"/>
      <c r="D5" s="4"/>
      <c r="E5" s="5" t="s">
        <v>0</v>
      </c>
      <c r="F5" s="4"/>
      <c r="G5" s="1"/>
      <c r="H5" s="1"/>
      <c r="I5" s="1"/>
    </row>
    <row r="6" spans="1:9" s="2" customForma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s="2" customFormat="1" ht="27" x14ac:dyDescent="0.35">
      <c r="A7" s="1"/>
      <c r="B7" s="1"/>
      <c r="C7" s="4"/>
      <c r="D7" s="4"/>
      <c r="E7" s="5" t="s">
        <v>1</v>
      </c>
      <c r="F7" s="4"/>
      <c r="G7" s="4"/>
      <c r="H7" s="1"/>
      <c r="I7" s="1"/>
    </row>
    <row r="8" spans="1:9" ht="30.75" x14ac:dyDescent="0.25">
      <c r="A8" s="6"/>
      <c r="B8" s="6"/>
      <c r="C8" s="6"/>
      <c r="D8" s="6"/>
      <c r="E8" s="7" t="s">
        <v>141</v>
      </c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30" customHeight="1" x14ac:dyDescent="0.25">
      <c r="A10" s="6"/>
      <c r="B10" s="133" t="s">
        <v>25</v>
      </c>
      <c r="C10" s="133"/>
      <c r="D10" s="133"/>
      <c r="E10" s="133"/>
      <c r="F10" s="133"/>
      <c r="G10" s="133"/>
      <c r="H10" s="133"/>
      <c r="I10" s="6"/>
    </row>
    <row r="11" spans="1:9" x14ac:dyDescent="0.25">
      <c r="A11" s="6"/>
      <c r="B11" s="8"/>
      <c r="C11" s="8"/>
      <c r="D11" s="8"/>
      <c r="E11" s="8"/>
      <c r="F11" s="8"/>
      <c r="G11" s="8"/>
      <c r="H11" s="8"/>
      <c r="I11" s="6"/>
    </row>
    <row r="12" spans="1:9" x14ac:dyDescent="0.25">
      <c r="A12" s="9"/>
      <c r="B12" s="134" t="s">
        <v>2</v>
      </c>
      <c r="C12" s="134"/>
      <c r="D12" s="134"/>
      <c r="E12" s="134"/>
      <c r="F12" s="134"/>
      <c r="G12" s="134"/>
      <c r="H12" s="134"/>
      <c r="I12" s="9"/>
    </row>
    <row r="13" spans="1:9" x14ac:dyDescent="0.25">
      <c r="A13" s="9"/>
      <c r="B13" s="135" t="s">
        <v>3</v>
      </c>
      <c r="C13" s="135"/>
      <c r="D13" s="163" t="s">
        <v>4</v>
      </c>
      <c r="E13" s="163"/>
      <c r="F13" s="163"/>
      <c r="G13" s="163"/>
      <c r="H13" s="163"/>
      <c r="I13" s="9"/>
    </row>
    <row r="14" spans="1:9" x14ac:dyDescent="0.25">
      <c r="A14" s="9"/>
      <c r="B14" s="135" t="s">
        <v>5</v>
      </c>
      <c r="C14" s="135"/>
      <c r="D14" s="136" t="s">
        <v>26</v>
      </c>
      <c r="E14" s="135"/>
      <c r="F14" s="135"/>
      <c r="G14" s="135"/>
      <c r="H14" s="135"/>
      <c r="I14" s="9"/>
    </row>
    <row r="15" spans="1:9" x14ac:dyDescent="0.25">
      <c r="A15" s="9"/>
      <c r="B15" s="135" t="s">
        <v>6</v>
      </c>
      <c r="C15" s="135"/>
      <c r="D15" s="137" t="s">
        <v>139</v>
      </c>
      <c r="E15" s="137"/>
      <c r="F15" s="137"/>
      <c r="G15" s="137"/>
      <c r="H15" s="137"/>
      <c r="I15" s="9"/>
    </row>
    <row r="16" spans="1:9" x14ac:dyDescent="0.25">
      <c r="A16" s="9"/>
      <c r="B16" s="138" t="s">
        <v>7</v>
      </c>
      <c r="C16" s="139"/>
      <c r="D16" s="140" t="s">
        <v>140</v>
      </c>
      <c r="E16" s="140"/>
      <c r="F16" s="140"/>
      <c r="G16" s="140"/>
      <c r="H16" s="140"/>
      <c r="I16" s="9"/>
    </row>
    <row r="17" spans="1:9" x14ac:dyDescent="0.25">
      <c r="A17" s="9"/>
      <c r="B17" s="135" t="s">
        <v>8</v>
      </c>
      <c r="C17" s="135"/>
      <c r="D17" s="140" t="s">
        <v>9</v>
      </c>
      <c r="E17" s="140"/>
      <c r="F17" s="140"/>
      <c r="G17" s="140"/>
      <c r="H17" s="140"/>
      <c r="I17" s="9"/>
    </row>
    <row r="18" spans="1:9" x14ac:dyDescent="0.25">
      <c r="A18" s="9"/>
      <c r="B18" s="135" t="s">
        <v>10</v>
      </c>
      <c r="C18" s="135"/>
      <c r="D18" s="141">
        <v>44455</v>
      </c>
      <c r="E18" s="141"/>
      <c r="F18" s="141"/>
      <c r="G18" s="141"/>
      <c r="H18" s="141"/>
      <c r="I18" s="9"/>
    </row>
    <row r="19" spans="1:9" x14ac:dyDescent="0.25">
      <c r="A19" s="9"/>
      <c r="B19" s="135" t="s">
        <v>11</v>
      </c>
      <c r="C19" s="135"/>
      <c r="D19" s="142">
        <v>44455</v>
      </c>
      <c r="E19" s="142"/>
      <c r="F19" s="142"/>
      <c r="G19" s="142"/>
      <c r="H19" s="142"/>
      <c r="I19" s="9"/>
    </row>
    <row r="20" spans="1:9" x14ac:dyDescent="0.25">
      <c r="A20" s="9"/>
      <c r="B20" s="135" t="s">
        <v>12</v>
      </c>
      <c r="C20" s="135"/>
      <c r="D20" s="142">
        <v>45551</v>
      </c>
      <c r="E20" s="142"/>
      <c r="F20" s="142"/>
      <c r="G20" s="142"/>
      <c r="H20" s="142"/>
      <c r="I20" s="9"/>
    </row>
    <row r="21" spans="1:9" x14ac:dyDescent="0.25">
      <c r="A21" s="9"/>
      <c r="B21" s="135" t="s">
        <v>13</v>
      </c>
      <c r="C21" s="135"/>
      <c r="D21" s="135" t="s">
        <v>14</v>
      </c>
      <c r="E21" s="135"/>
      <c r="F21" s="135"/>
      <c r="G21" s="135"/>
      <c r="H21" s="135"/>
      <c r="I21" s="9"/>
    </row>
    <row r="22" spans="1:9" x14ac:dyDescent="0.25">
      <c r="A22" s="9"/>
      <c r="B22" s="135" t="s">
        <v>15</v>
      </c>
      <c r="C22" s="135"/>
      <c r="D22" s="135" t="s">
        <v>16</v>
      </c>
      <c r="E22" s="135"/>
      <c r="F22" s="135"/>
      <c r="G22" s="135"/>
      <c r="H22" s="135"/>
      <c r="I22" s="9"/>
    </row>
    <row r="23" spans="1:9" x14ac:dyDescent="0.25">
      <c r="A23" s="9"/>
      <c r="B23" s="135" t="s">
        <v>17</v>
      </c>
      <c r="C23" s="135"/>
      <c r="D23" s="135" t="s">
        <v>27</v>
      </c>
      <c r="E23" s="135"/>
      <c r="F23" s="135"/>
      <c r="G23" s="135"/>
      <c r="H23" s="135"/>
      <c r="I23" s="9"/>
    </row>
    <row r="24" spans="1:9" x14ac:dyDescent="0.25">
      <c r="A24" s="9"/>
      <c r="B24" s="135" t="s">
        <v>18</v>
      </c>
      <c r="C24" s="135"/>
      <c r="D24" s="135" t="s">
        <v>142</v>
      </c>
      <c r="E24" s="135"/>
      <c r="F24" s="135"/>
      <c r="G24" s="135"/>
      <c r="H24" s="135"/>
      <c r="I24" s="9"/>
    </row>
    <row r="25" spans="1:9" x14ac:dyDescent="0.25">
      <c r="A25" s="9"/>
      <c r="B25" s="135" t="s">
        <v>19</v>
      </c>
      <c r="C25" s="135"/>
      <c r="D25" s="135" t="s">
        <v>28</v>
      </c>
      <c r="E25" s="135"/>
      <c r="F25" s="135"/>
      <c r="G25" s="135"/>
      <c r="H25" s="135"/>
      <c r="I25" s="9"/>
    </row>
    <row r="26" spans="1:9" x14ac:dyDescent="0.25">
      <c r="A26" s="9"/>
      <c r="B26" s="6"/>
      <c r="C26" s="6"/>
      <c r="D26" s="6"/>
      <c r="E26" s="6"/>
      <c r="F26" s="6"/>
      <c r="G26" s="6"/>
      <c r="H26" s="6"/>
      <c r="I26" s="9"/>
    </row>
    <row r="27" spans="1:9" x14ac:dyDescent="0.25">
      <c r="A27" s="9"/>
      <c r="B27" s="134" t="s">
        <v>20</v>
      </c>
      <c r="C27" s="134"/>
      <c r="D27" s="134"/>
      <c r="E27" s="134"/>
      <c r="F27" s="134"/>
      <c r="G27" s="134"/>
      <c r="H27" s="134"/>
      <c r="I27" s="9"/>
    </row>
    <row r="28" spans="1:9" x14ac:dyDescent="0.25">
      <c r="A28" s="9"/>
      <c r="B28" s="143" t="s">
        <v>21</v>
      </c>
      <c r="C28" s="143"/>
      <c r="D28" s="144" t="s">
        <v>22</v>
      </c>
      <c r="E28" s="145"/>
      <c r="F28" s="145"/>
      <c r="G28" s="146"/>
      <c r="H28" s="10" t="s">
        <v>8</v>
      </c>
      <c r="I28" s="9"/>
    </row>
    <row r="29" spans="1:9" x14ac:dyDescent="0.25">
      <c r="A29" s="9"/>
      <c r="B29" s="164">
        <v>44454</v>
      </c>
      <c r="C29" s="164"/>
      <c r="D29" s="148" t="s">
        <v>143</v>
      </c>
      <c r="E29" s="149"/>
      <c r="F29" s="149"/>
      <c r="G29" s="150"/>
      <c r="H29" s="10" t="s">
        <v>9</v>
      </c>
      <c r="I29" s="9"/>
    </row>
    <row r="30" spans="1:9" x14ac:dyDescent="0.25">
      <c r="A30" s="9"/>
      <c r="B30" s="151"/>
      <c r="C30" s="152"/>
      <c r="D30" s="153"/>
      <c r="E30" s="154"/>
      <c r="F30" s="154"/>
      <c r="G30" s="155"/>
      <c r="H30" s="11"/>
      <c r="I30" s="9"/>
    </row>
    <row r="31" spans="1:9" x14ac:dyDescent="0.25">
      <c r="A31" s="9"/>
      <c r="B31" s="147"/>
      <c r="C31" s="143"/>
      <c r="D31" s="148"/>
      <c r="E31" s="149"/>
      <c r="F31" s="149"/>
      <c r="G31" s="150"/>
      <c r="H31" s="10"/>
      <c r="I31" s="9"/>
    </row>
    <row r="32" spans="1:9" x14ac:dyDescent="0.25">
      <c r="A32" s="9"/>
      <c r="B32" s="147"/>
      <c r="C32" s="143"/>
      <c r="D32" s="148"/>
      <c r="E32" s="149"/>
      <c r="F32" s="149"/>
      <c r="G32" s="150"/>
      <c r="H32" s="10"/>
      <c r="I32" s="9"/>
    </row>
    <row r="33" spans="1:9" s="2" customFormat="1" ht="14.25" customHeight="1" x14ac:dyDescent="0.25">
      <c r="A33" s="1"/>
      <c r="B33" s="147"/>
      <c r="C33" s="143"/>
      <c r="D33" s="148"/>
      <c r="E33" s="149"/>
      <c r="F33" s="149"/>
      <c r="G33" s="150"/>
      <c r="H33" s="10"/>
      <c r="I33" s="1"/>
    </row>
    <row r="34" spans="1:9" s="2" customFormat="1" ht="14.25" customHeight="1" x14ac:dyDescent="0.25">
      <c r="A34" s="1"/>
      <c r="B34" s="147"/>
      <c r="C34" s="143"/>
      <c r="D34" s="148"/>
      <c r="E34" s="149"/>
      <c r="F34" s="149"/>
      <c r="G34" s="150"/>
      <c r="H34" s="10"/>
      <c r="I34" s="1"/>
    </row>
    <row r="35" spans="1:9" s="2" customFormat="1" ht="14.25" customHeight="1" x14ac:dyDescent="0.25">
      <c r="A35" s="1"/>
      <c r="B35" s="147"/>
      <c r="C35" s="143"/>
      <c r="D35" s="148"/>
      <c r="E35" s="149"/>
      <c r="F35" s="149"/>
      <c r="G35" s="150"/>
      <c r="H35" s="10"/>
      <c r="I35" s="1"/>
    </row>
    <row r="36" spans="1:9" s="2" customForma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s="2" customForma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s="2" customForma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s="2" customFormat="1" x14ac:dyDescent="0.25">
      <c r="A39" s="1"/>
      <c r="B39" s="12"/>
      <c r="C39" s="1"/>
      <c r="D39" s="1"/>
      <c r="E39" s="1"/>
      <c r="F39" s="1"/>
      <c r="G39" s="1"/>
      <c r="H39" s="1"/>
      <c r="I39" s="1"/>
    </row>
    <row r="40" spans="1:9" s="2" customForma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s="2" customForma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s="2" customForma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s="2" customFormat="1" x14ac:dyDescent="0.25">
      <c r="A43" s="1"/>
      <c r="B43" s="3"/>
      <c r="C43" s="3"/>
      <c r="D43" s="3"/>
      <c r="E43" s="3"/>
      <c r="F43" s="3"/>
      <c r="G43" s="3"/>
      <c r="H43" s="3"/>
      <c r="I43" s="1"/>
    </row>
    <row r="44" spans="1:9" s="2" customFormat="1" x14ac:dyDescent="0.25">
      <c r="A44" s="1"/>
      <c r="B44" s="13" t="str">
        <f>D15</f>
        <v>18F_NEMA_Acquisition_Form_ER_PET_V1.0</v>
      </c>
      <c r="C44" s="1"/>
      <c r="D44" s="1"/>
      <c r="E44" s="1"/>
      <c r="F44" s="1"/>
      <c r="G44" s="1"/>
      <c r="H44" s="1"/>
      <c r="I44" s="1"/>
    </row>
    <row r="45" spans="1:9" s="2" customFormat="1" x14ac:dyDescent="0.25">
      <c r="A45" s="1"/>
      <c r="B45" s="14" t="str">
        <f>"Owner: "&amp;D21</f>
        <v>Owner: PMarsden</v>
      </c>
      <c r="C45" s="1"/>
      <c r="D45" s="1"/>
      <c r="E45" s="1"/>
      <c r="F45" s="1"/>
      <c r="G45" s="1"/>
      <c r="H45" s="15" t="s">
        <v>23</v>
      </c>
      <c r="I45" s="1"/>
    </row>
    <row r="46" spans="1:9" s="2" customFormat="1" x14ac:dyDescent="0.25">
      <c r="A46" s="1"/>
      <c r="B46" s="14" t="str">
        <f>"Next Review Date: "&amp;TEXT(D20,"mmmm yyyy")</f>
        <v>Next Review Date: September 2024</v>
      </c>
      <c r="C46" s="1"/>
      <c r="D46" s="1"/>
      <c r="E46" s="1"/>
      <c r="F46" s="1"/>
      <c r="G46" s="1"/>
      <c r="H46" s="15" t="str">
        <f>"© "&amp;TEXT(D18,"yyyy")&amp;" UK PET Core Lab"</f>
        <v>© 2021 UK PET Core Lab</v>
      </c>
      <c r="I46" s="1"/>
    </row>
  </sheetData>
  <sheetProtection sheet="1" objects="1" scenarios="1"/>
  <mergeCells count="45">
    <mergeCell ref="B35:C35"/>
    <mergeCell ref="D35:G35"/>
    <mergeCell ref="B32:C32"/>
    <mergeCell ref="D32:G32"/>
    <mergeCell ref="B33:C33"/>
    <mergeCell ref="D33:G33"/>
    <mergeCell ref="B34:C34"/>
    <mergeCell ref="D34:G34"/>
    <mergeCell ref="B29:C29"/>
    <mergeCell ref="D29:G29"/>
    <mergeCell ref="B30:C30"/>
    <mergeCell ref="D30:G30"/>
    <mergeCell ref="B31:C31"/>
    <mergeCell ref="D31:G31"/>
    <mergeCell ref="B28:C28"/>
    <mergeCell ref="D28:G28"/>
    <mergeCell ref="B21:C21"/>
    <mergeCell ref="D21:H21"/>
    <mergeCell ref="B22:C22"/>
    <mergeCell ref="D22:H22"/>
    <mergeCell ref="B23:C23"/>
    <mergeCell ref="D23:H23"/>
    <mergeCell ref="B24:C24"/>
    <mergeCell ref="D24:H24"/>
    <mergeCell ref="B25:C25"/>
    <mergeCell ref="D25:H25"/>
    <mergeCell ref="B27:H27"/>
    <mergeCell ref="B18:C18"/>
    <mergeCell ref="D18:H18"/>
    <mergeCell ref="B19:C19"/>
    <mergeCell ref="D19:H19"/>
    <mergeCell ref="B20:C20"/>
    <mergeCell ref="D20:H20"/>
    <mergeCell ref="B15:C15"/>
    <mergeCell ref="D15:H15"/>
    <mergeCell ref="B16:C16"/>
    <mergeCell ref="D16:H16"/>
    <mergeCell ref="B17:C17"/>
    <mergeCell ref="D17:H17"/>
    <mergeCell ref="B10:H10"/>
    <mergeCell ref="B12:H12"/>
    <mergeCell ref="B13:C13"/>
    <mergeCell ref="D13:H13"/>
    <mergeCell ref="B14:C14"/>
    <mergeCell ref="D14:H14"/>
  </mergeCells>
  <hyperlinks>
    <hyperlink ref="D14" r:id="rId1"/>
  </hyperlinks>
  <pageMargins left="0.7" right="0.7" top="0.75" bottom="0.75" header="0.3" footer="0.3"/>
  <pageSetup paperSize="9" orientation="portrait" horizontalDpi="4294967295" verticalDpi="4294967295" r:id="rId2"/>
  <headerFooter>
    <oddHeader>&amp;LUNCONTROLLED IF PRINTED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6"/>
  <sheetViews>
    <sheetView tabSelected="1" zoomScaleNormal="100" workbookViewId="0">
      <selection activeCell="E24" sqref="E24"/>
    </sheetView>
  </sheetViews>
  <sheetFormatPr defaultRowHeight="15.75" x14ac:dyDescent="0.25"/>
  <cols>
    <col min="1" max="1" width="9.140625" style="16"/>
    <col min="2" max="2" width="41.42578125" style="116" customWidth="1"/>
    <col min="3" max="5" width="19.85546875" style="116" customWidth="1"/>
    <col min="6" max="6" width="9.140625" style="116"/>
    <col min="7" max="7" width="34.85546875" style="116" customWidth="1"/>
    <col min="8" max="9" width="19.85546875" style="116" customWidth="1"/>
  </cols>
  <sheetData>
    <row r="1" spans="1:10" ht="21" x14ac:dyDescent="0.25">
      <c r="A1" s="97"/>
      <c r="B1" s="100" t="s">
        <v>55</v>
      </c>
      <c r="C1" s="101"/>
      <c r="D1" s="101"/>
      <c r="E1" s="101"/>
      <c r="F1" s="101"/>
      <c r="G1" s="101"/>
      <c r="H1" s="101"/>
      <c r="I1" s="101"/>
      <c r="J1" s="21"/>
    </row>
    <row r="2" spans="1:10" x14ac:dyDescent="0.25">
      <c r="A2" s="98"/>
      <c r="B2" s="102" t="s">
        <v>29</v>
      </c>
      <c r="C2" s="102"/>
      <c r="D2" s="102"/>
      <c r="E2" s="102"/>
      <c r="F2" s="102"/>
      <c r="G2" s="102"/>
      <c r="H2" s="102"/>
      <c r="I2" s="102"/>
      <c r="J2" s="24"/>
    </row>
    <row r="3" spans="1:10" ht="18.75" x14ac:dyDescent="0.25">
      <c r="A3" s="98"/>
      <c r="B3" s="118" t="s">
        <v>58</v>
      </c>
      <c r="C3" s="102"/>
      <c r="D3" s="102"/>
      <c r="E3" s="102"/>
      <c r="F3" s="102"/>
      <c r="G3" s="118" t="s">
        <v>112</v>
      </c>
      <c r="H3" s="102"/>
      <c r="I3" s="102"/>
      <c r="J3" s="24"/>
    </row>
    <row r="4" spans="1:10" ht="18" customHeight="1" x14ac:dyDescent="0.25">
      <c r="A4" s="98"/>
      <c r="B4" s="85" t="s">
        <v>31</v>
      </c>
      <c r="C4" s="121"/>
      <c r="D4" s="122"/>
      <c r="E4" s="104"/>
      <c r="F4" s="102"/>
      <c r="G4" s="85" t="s">
        <v>94</v>
      </c>
      <c r="H4" s="158"/>
      <c r="I4" s="158"/>
      <c r="J4" s="24"/>
    </row>
    <row r="5" spans="1:10" ht="33.75" customHeight="1" x14ac:dyDescent="0.25">
      <c r="A5" s="98"/>
      <c r="B5" s="85" t="s">
        <v>56</v>
      </c>
      <c r="C5" s="121"/>
      <c r="D5" s="122"/>
      <c r="E5" s="104"/>
      <c r="F5" s="102"/>
      <c r="G5" s="85" t="s">
        <v>101</v>
      </c>
      <c r="H5" s="158"/>
      <c r="I5" s="158"/>
      <c r="J5" s="24"/>
    </row>
    <row r="6" spans="1:10" ht="18" customHeight="1" x14ac:dyDescent="0.25">
      <c r="A6" s="98"/>
      <c r="B6" s="85" t="s">
        <v>57</v>
      </c>
      <c r="C6" s="123"/>
      <c r="D6" s="122"/>
      <c r="E6" s="104"/>
      <c r="F6" s="102"/>
      <c r="G6" s="85" t="s">
        <v>102</v>
      </c>
      <c r="H6" s="158"/>
      <c r="I6" s="158"/>
      <c r="J6" s="24"/>
    </row>
    <row r="7" spans="1:10" x14ac:dyDescent="0.25">
      <c r="A7" s="98"/>
      <c r="B7" s="105"/>
      <c r="C7" s="102"/>
      <c r="D7" s="102"/>
      <c r="E7" s="102"/>
      <c r="F7" s="102"/>
      <c r="G7" s="85" t="s">
        <v>103</v>
      </c>
      <c r="H7" s="158"/>
      <c r="I7" s="158"/>
      <c r="J7" s="24"/>
    </row>
    <row r="8" spans="1:10" ht="31.5" x14ac:dyDescent="0.3">
      <c r="A8" s="98"/>
      <c r="B8" s="119" t="s">
        <v>30</v>
      </c>
      <c r="C8" s="102"/>
      <c r="D8" s="102"/>
      <c r="E8" s="104"/>
      <c r="F8" s="102"/>
      <c r="G8" s="85" t="s">
        <v>104</v>
      </c>
      <c r="H8" s="158"/>
      <c r="I8" s="158"/>
      <c r="J8" s="24"/>
    </row>
    <row r="9" spans="1:10" ht="18" customHeight="1" x14ac:dyDescent="0.25">
      <c r="A9" s="98"/>
      <c r="B9" s="85" t="s">
        <v>32</v>
      </c>
      <c r="C9" s="124"/>
      <c r="D9" s="125"/>
      <c r="E9" s="104"/>
      <c r="F9" s="102"/>
      <c r="G9" s="85" t="s">
        <v>105</v>
      </c>
      <c r="H9" s="158"/>
      <c r="I9" s="158"/>
      <c r="J9" s="24"/>
    </row>
    <row r="10" spans="1:10" ht="18" customHeight="1" x14ac:dyDescent="0.25">
      <c r="A10" s="98"/>
      <c r="B10" s="85" t="s">
        <v>33</v>
      </c>
      <c r="C10" s="156"/>
      <c r="D10" s="157"/>
      <c r="E10" s="104"/>
      <c r="F10" s="102"/>
      <c r="G10" s="85" t="s">
        <v>106</v>
      </c>
      <c r="H10" s="158"/>
      <c r="I10" s="158"/>
      <c r="J10" s="24"/>
    </row>
    <row r="11" spans="1:10" ht="18" customHeight="1" x14ac:dyDescent="0.25">
      <c r="A11" s="98"/>
      <c r="B11" s="85" t="s">
        <v>52</v>
      </c>
      <c r="C11" s="124"/>
      <c r="D11" s="126"/>
      <c r="E11" s="104"/>
      <c r="F11" s="102"/>
      <c r="G11" s="85" t="s">
        <v>107</v>
      </c>
      <c r="H11" s="158"/>
      <c r="I11" s="158"/>
      <c r="J11" s="24"/>
    </row>
    <row r="12" spans="1:10" ht="33" customHeight="1" x14ac:dyDescent="0.25">
      <c r="A12" s="98"/>
      <c r="B12" s="85" t="s">
        <v>53</v>
      </c>
      <c r="C12" s="124"/>
      <c r="D12" s="126"/>
      <c r="E12" s="104"/>
      <c r="F12" s="102"/>
      <c r="G12" s="85" t="s">
        <v>108</v>
      </c>
      <c r="H12" s="158"/>
      <c r="I12" s="158"/>
      <c r="J12" s="24"/>
    </row>
    <row r="13" spans="1:10" ht="18.75" x14ac:dyDescent="0.25">
      <c r="A13" s="98"/>
      <c r="B13" s="118" t="s">
        <v>75</v>
      </c>
      <c r="C13" s="102"/>
      <c r="D13" s="102"/>
      <c r="E13" s="102"/>
      <c r="F13" s="102"/>
      <c r="G13" s="127" t="s">
        <v>113</v>
      </c>
      <c r="H13" s="128"/>
      <c r="I13" s="128"/>
      <c r="J13" s="24"/>
    </row>
    <row r="14" spans="1:10" ht="18" customHeight="1" x14ac:dyDescent="0.25">
      <c r="A14" s="98"/>
      <c r="B14" s="85" t="s">
        <v>54</v>
      </c>
      <c r="C14" s="159"/>
      <c r="D14" s="160"/>
      <c r="E14" s="103"/>
      <c r="F14" s="102"/>
      <c r="G14" s="85" t="s">
        <v>109</v>
      </c>
      <c r="H14" s="158"/>
      <c r="I14" s="158"/>
      <c r="J14" s="24"/>
    </row>
    <row r="15" spans="1:10" ht="18" customHeight="1" x14ac:dyDescent="0.25">
      <c r="A15" s="98"/>
      <c r="B15" s="85" t="s">
        <v>59</v>
      </c>
      <c r="C15" s="156"/>
      <c r="D15" s="157"/>
      <c r="E15" s="104"/>
      <c r="F15" s="102"/>
      <c r="G15" s="85" t="s">
        <v>110</v>
      </c>
      <c r="H15" s="158"/>
      <c r="I15" s="158"/>
      <c r="J15" s="24"/>
    </row>
    <row r="16" spans="1:10" ht="18.75" x14ac:dyDescent="0.25">
      <c r="A16" s="98"/>
      <c r="B16" s="118" t="s">
        <v>60</v>
      </c>
      <c r="C16" s="102"/>
      <c r="D16" s="102"/>
      <c r="E16" s="102"/>
      <c r="F16" s="102"/>
      <c r="G16" s="105"/>
      <c r="H16" s="102"/>
      <c r="I16" s="102"/>
      <c r="J16" s="24"/>
    </row>
    <row r="17" spans="1:10" ht="18" customHeight="1" x14ac:dyDescent="0.25">
      <c r="A17" s="98"/>
      <c r="B17" s="78" t="s">
        <v>73</v>
      </c>
      <c r="C17" s="161"/>
      <c r="D17" s="162"/>
      <c r="E17" s="102"/>
      <c r="F17" s="102"/>
      <c r="G17" s="105"/>
      <c r="H17" s="102"/>
      <c r="I17" s="102"/>
      <c r="J17" s="24"/>
    </row>
    <row r="18" spans="1:10" ht="18" customHeight="1" x14ac:dyDescent="0.25">
      <c r="A18" s="98"/>
      <c r="B18" s="78" t="s">
        <v>74</v>
      </c>
      <c r="C18" s="161"/>
      <c r="D18" s="162"/>
      <c r="E18" s="102"/>
      <c r="F18" s="102"/>
      <c r="G18" s="105"/>
      <c r="H18" s="102"/>
      <c r="I18" s="102"/>
      <c r="J18" s="24"/>
    </row>
    <row r="19" spans="1:10" s="19" customFormat="1" ht="16.5" thickBot="1" x14ac:dyDescent="0.3">
      <c r="A19" s="99"/>
      <c r="B19" s="107"/>
      <c r="C19" s="108"/>
      <c r="D19" s="109"/>
      <c r="E19" s="109"/>
      <c r="F19" s="109"/>
      <c r="G19" s="109"/>
      <c r="H19" s="109"/>
      <c r="I19" s="109"/>
      <c r="J19" s="29"/>
    </row>
    <row r="20" spans="1:10" ht="21" x14ac:dyDescent="0.25">
      <c r="A20" s="97"/>
      <c r="B20" s="100" t="s">
        <v>96</v>
      </c>
      <c r="C20" s="101"/>
      <c r="D20" s="101"/>
      <c r="E20" s="101"/>
      <c r="F20" s="101"/>
      <c r="G20" s="101"/>
      <c r="H20" s="101"/>
      <c r="I20" s="101"/>
      <c r="J20" s="21"/>
    </row>
    <row r="21" spans="1:10" ht="18.75" x14ac:dyDescent="0.25">
      <c r="A21" s="98"/>
      <c r="B21" s="118" t="s">
        <v>76</v>
      </c>
      <c r="C21" s="102"/>
      <c r="D21" s="102"/>
      <c r="E21" s="102"/>
      <c r="F21" s="102"/>
      <c r="G21" s="118" t="s">
        <v>77</v>
      </c>
      <c r="H21" s="102"/>
      <c r="I21" s="102"/>
      <c r="J21" s="24"/>
    </row>
    <row r="22" spans="1:10" ht="18" customHeight="1" x14ac:dyDescent="0.25">
      <c r="A22" s="98"/>
      <c r="B22" s="85" t="s">
        <v>95</v>
      </c>
      <c r="C22" s="156"/>
      <c r="D22" s="157"/>
      <c r="E22" s="102"/>
      <c r="F22" s="102"/>
      <c r="G22" s="120" t="s">
        <v>86</v>
      </c>
      <c r="H22" s="158"/>
      <c r="I22" s="158"/>
      <c r="J22" s="24"/>
    </row>
    <row r="23" spans="1:10" ht="34.5" customHeight="1" x14ac:dyDescent="0.25">
      <c r="A23" s="98"/>
      <c r="B23" s="85" t="s">
        <v>98</v>
      </c>
      <c r="C23" s="156"/>
      <c r="D23" s="157"/>
      <c r="E23" s="102"/>
      <c r="F23" s="102"/>
      <c r="G23" s="120" t="s">
        <v>80</v>
      </c>
      <c r="H23" s="158"/>
      <c r="I23" s="158"/>
      <c r="J23" s="24"/>
    </row>
    <row r="24" spans="1:10" ht="18" customHeight="1" x14ac:dyDescent="0.25">
      <c r="A24" s="98"/>
      <c r="B24" s="85" t="s">
        <v>97</v>
      </c>
      <c r="C24" s="156"/>
      <c r="D24" s="157"/>
      <c r="E24" s="102"/>
      <c r="F24" s="102"/>
      <c r="G24" s="120" t="s">
        <v>87</v>
      </c>
      <c r="H24" s="158"/>
      <c r="I24" s="158"/>
      <c r="J24" s="24"/>
    </row>
    <row r="25" spans="1:10" ht="49.5" customHeight="1" x14ac:dyDescent="0.25">
      <c r="A25" s="98"/>
      <c r="B25" s="85" t="s">
        <v>100</v>
      </c>
      <c r="C25" s="156"/>
      <c r="D25" s="157"/>
      <c r="E25" s="102"/>
      <c r="F25" s="102"/>
      <c r="G25" s="120" t="s">
        <v>81</v>
      </c>
      <c r="H25" s="156"/>
      <c r="I25" s="157"/>
      <c r="J25" s="24"/>
    </row>
    <row r="26" spans="1:10" ht="18" customHeight="1" x14ac:dyDescent="0.25">
      <c r="A26" s="98"/>
      <c r="B26" s="85" t="s">
        <v>78</v>
      </c>
      <c r="C26" s="156"/>
      <c r="D26" s="157"/>
      <c r="E26" s="102"/>
      <c r="F26" s="102"/>
      <c r="G26" s="120" t="s">
        <v>82</v>
      </c>
      <c r="H26" s="156"/>
      <c r="I26" s="157"/>
      <c r="J26" s="24"/>
    </row>
    <row r="27" spans="1:10" ht="18" customHeight="1" x14ac:dyDescent="0.25">
      <c r="A27" s="98"/>
      <c r="B27" s="85" t="s">
        <v>99</v>
      </c>
      <c r="C27" s="156"/>
      <c r="D27" s="157"/>
      <c r="E27" s="102"/>
      <c r="F27" s="102"/>
      <c r="G27" s="120" t="s">
        <v>83</v>
      </c>
      <c r="H27" s="156"/>
      <c r="I27" s="157"/>
      <c r="J27" s="24"/>
    </row>
    <row r="28" spans="1:10" ht="18" customHeight="1" x14ac:dyDescent="0.25">
      <c r="A28" s="98"/>
      <c r="B28" s="120" t="s">
        <v>118</v>
      </c>
      <c r="C28" s="156"/>
      <c r="D28" s="157"/>
      <c r="E28" s="102"/>
      <c r="F28" s="102"/>
      <c r="G28" s="120" t="s">
        <v>84</v>
      </c>
      <c r="H28" s="156"/>
      <c r="I28" s="157"/>
      <c r="J28" s="24"/>
    </row>
    <row r="29" spans="1:10" ht="34.5" customHeight="1" x14ac:dyDescent="0.25">
      <c r="A29" s="98"/>
      <c r="B29" s="120" t="s">
        <v>79</v>
      </c>
      <c r="C29" s="156"/>
      <c r="D29" s="157"/>
      <c r="E29" s="102"/>
      <c r="F29" s="102"/>
      <c r="G29" s="120" t="s">
        <v>85</v>
      </c>
      <c r="H29" s="156"/>
      <c r="I29" s="157"/>
      <c r="J29" s="24"/>
    </row>
    <row r="30" spans="1:10" x14ac:dyDescent="0.25">
      <c r="A30" s="98"/>
      <c r="B30" s="103"/>
      <c r="C30" s="102"/>
      <c r="D30" s="102"/>
      <c r="E30" s="102"/>
      <c r="F30" s="102"/>
      <c r="G30" s="103"/>
      <c r="H30" s="102"/>
      <c r="I30" s="102"/>
      <c r="J30" s="24"/>
    </row>
    <row r="31" spans="1:10" x14ac:dyDescent="0.25">
      <c r="A31" s="98"/>
      <c r="B31" s="102"/>
      <c r="C31" s="130" t="s">
        <v>61</v>
      </c>
      <c r="D31" s="130" t="s">
        <v>62</v>
      </c>
      <c r="E31" s="130" t="s">
        <v>63</v>
      </c>
      <c r="F31" s="102"/>
      <c r="G31" s="102"/>
      <c r="H31" s="130" t="s">
        <v>61</v>
      </c>
      <c r="I31" s="130" t="s">
        <v>62</v>
      </c>
      <c r="J31" s="24"/>
    </row>
    <row r="32" spans="1:10" ht="18" customHeight="1" x14ac:dyDescent="0.25">
      <c r="A32" s="98"/>
      <c r="B32" s="85" t="s">
        <v>88</v>
      </c>
      <c r="C32" s="86"/>
      <c r="D32" s="86"/>
      <c r="E32" s="86"/>
      <c r="F32" s="96"/>
      <c r="G32" s="87" t="s">
        <v>90</v>
      </c>
      <c r="H32" s="131"/>
      <c r="I32" s="131"/>
      <c r="J32" s="24"/>
    </row>
    <row r="33" spans="1:10" ht="18" customHeight="1" x14ac:dyDescent="0.25">
      <c r="A33" s="98"/>
      <c r="B33" s="85" t="s">
        <v>70</v>
      </c>
      <c r="C33" s="86"/>
      <c r="D33" s="86"/>
      <c r="E33" s="86"/>
      <c r="F33" s="96"/>
      <c r="G33" s="120" t="s">
        <v>91</v>
      </c>
      <c r="H33" s="86"/>
      <c r="I33" s="86"/>
      <c r="J33" s="24"/>
    </row>
    <row r="34" spans="1:10" ht="34.5" customHeight="1" x14ac:dyDescent="0.25">
      <c r="A34" s="98"/>
      <c r="B34" s="85" t="s">
        <v>71</v>
      </c>
      <c r="C34" s="86"/>
      <c r="D34" s="86"/>
      <c r="E34" s="86"/>
      <c r="F34" s="96"/>
      <c r="G34" s="120" t="s">
        <v>92</v>
      </c>
      <c r="H34" s="129"/>
      <c r="I34" s="129"/>
      <c r="J34" s="24"/>
    </row>
    <row r="35" spans="1:10" ht="18" customHeight="1" x14ac:dyDescent="0.25">
      <c r="A35" s="98"/>
      <c r="B35" s="85" t="s">
        <v>67</v>
      </c>
      <c r="C35" s="86"/>
      <c r="D35" s="86"/>
      <c r="E35" s="86"/>
      <c r="F35" s="96"/>
      <c r="G35" s="87" t="s">
        <v>90</v>
      </c>
      <c r="H35" s="86"/>
      <c r="I35" s="86"/>
      <c r="J35" s="24"/>
    </row>
    <row r="36" spans="1:10" ht="18" customHeight="1" x14ac:dyDescent="0.25">
      <c r="A36" s="98" t="s">
        <v>64</v>
      </c>
      <c r="B36" s="87" t="s">
        <v>68</v>
      </c>
      <c r="C36" s="86"/>
      <c r="D36" s="86"/>
      <c r="E36" s="86"/>
      <c r="F36" s="96"/>
      <c r="G36" s="85" t="s">
        <v>89</v>
      </c>
      <c r="H36" s="86"/>
      <c r="I36" s="86"/>
      <c r="J36" s="24"/>
    </row>
    <row r="37" spans="1:10" ht="34.5" customHeight="1" x14ac:dyDescent="0.25">
      <c r="A37" s="98"/>
      <c r="B37" s="85" t="s">
        <v>72</v>
      </c>
      <c r="C37" s="86"/>
      <c r="D37" s="86"/>
      <c r="E37" s="86"/>
      <c r="F37" s="96"/>
      <c r="G37" s="85" t="s">
        <v>65</v>
      </c>
      <c r="H37" s="86"/>
      <c r="I37" s="86"/>
      <c r="J37" s="24"/>
    </row>
    <row r="38" spans="1:10" ht="34.5" customHeight="1" x14ac:dyDescent="0.25">
      <c r="A38" s="98"/>
      <c r="B38" s="85" t="s">
        <v>66</v>
      </c>
      <c r="C38" s="86"/>
      <c r="D38" s="86"/>
      <c r="E38" s="86"/>
      <c r="F38" s="96"/>
      <c r="G38" s="85" t="s">
        <v>111</v>
      </c>
      <c r="H38" s="86"/>
      <c r="I38" s="86"/>
      <c r="J38" s="24"/>
    </row>
    <row r="39" spans="1:10" ht="18" customHeight="1" x14ac:dyDescent="0.25">
      <c r="A39" s="98"/>
      <c r="B39" s="85" t="s">
        <v>65</v>
      </c>
      <c r="C39" s="86"/>
      <c r="D39" s="86"/>
      <c r="E39" s="86"/>
      <c r="F39" s="96"/>
      <c r="G39" s="85" t="s">
        <v>93</v>
      </c>
      <c r="H39" s="86"/>
      <c r="I39" s="86"/>
      <c r="J39" s="24"/>
    </row>
    <row r="40" spans="1:10" ht="18" customHeight="1" x14ac:dyDescent="0.25">
      <c r="A40" s="98"/>
      <c r="B40" s="85" t="s">
        <v>69</v>
      </c>
      <c r="C40" s="86"/>
      <c r="D40" s="86"/>
      <c r="E40" s="86"/>
      <c r="F40" s="96"/>
      <c r="G40" s="96"/>
      <c r="H40" s="96"/>
      <c r="I40" s="96"/>
      <c r="J40" s="24"/>
    </row>
    <row r="41" spans="1:10" x14ac:dyDescent="0.25">
      <c r="A41" s="22"/>
      <c r="B41" s="106"/>
      <c r="C41" s="106"/>
      <c r="D41" s="106"/>
      <c r="E41" s="106"/>
      <c r="F41" s="106"/>
      <c r="G41" s="106"/>
      <c r="H41" s="106"/>
      <c r="I41" s="106"/>
      <c r="J41" s="24"/>
    </row>
    <row r="42" spans="1:10" ht="16.5" thickBot="1" x14ac:dyDescent="0.3">
      <c r="A42" s="26"/>
      <c r="B42" s="110"/>
      <c r="C42" s="111"/>
      <c r="D42" s="111"/>
      <c r="E42" s="111"/>
      <c r="F42" s="112"/>
      <c r="G42" s="110"/>
      <c r="H42" s="113"/>
      <c r="I42" s="112"/>
      <c r="J42" s="29"/>
    </row>
    <row r="43" spans="1:10" x14ac:dyDescent="0.25">
      <c r="B43" s="114"/>
      <c r="C43" s="115"/>
      <c r="D43" s="115"/>
      <c r="E43" s="115"/>
    </row>
    <row r="44" spans="1:10" x14ac:dyDescent="0.25">
      <c r="B44" s="117"/>
      <c r="C44" s="115"/>
      <c r="D44" s="115"/>
      <c r="E44" s="115"/>
    </row>
    <row r="45" spans="1:10" x14ac:dyDescent="0.25">
      <c r="B45" s="114"/>
      <c r="C45" s="115"/>
      <c r="D45" s="115"/>
      <c r="E45" s="115"/>
    </row>
    <row r="46" spans="1:10" x14ac:dyDescent="0.25">
      <c r="B46" s="114"/>
      <c r="C46" s="115"/>
      <c r="D46" s="115"/>
      <c r="E46" s="115"/>
    </row>
  </sheetData>
  <sheetProtection sheet="1" objects="1" scenarios="1"/>
  <mergeCells count="32">
    <mergeCell ref="H25:I25"/>
    <mergeCell ref="H26:I26"/>
    <mergeCell ref="H28:I28"/>
    <mergeCell ref="C10:D10"/>
    <mergeCell ref="C29:D29"/>
    <mergeCell ref="C22:D22"/>
    <mergeCell ref="C23:D23"/>
    <mergeCell ref="C24:D24"/>
    <mergeCell ref="C14:D14"/>
    <mergeCell ref="C15:D15"/>
    <mergeCell ref="C17:D17"/>
    <mergeCell ref="C18:D18"/>
    <mergeCell ref="C26:D26"/>
    <mergeCell ref="C28:D28"/>
    <mergeCell ref="C25:D25"/>
    <mergeCell ref="C27:D27"/>
    <mergeCell ref="H29:I29"/>
    <mergeCell ref="H24:I24"/>
    <mergeCell ref="H4:I4"/>
    <mergeCell ref="H5:I5"/>
    <mergeCell ref="H6:I6"/>
    <mergeCell ref="H9:I9"/>
    <mergeCell ref="H10:I10"/>
    <mergeCell ref="H11:I11"/>
    <mergeCell ref="H12:I12"/>
    <mergeCell ref="H15:I15"/>
    <mergeCell ref="H7:I7"/>
    <mergeCell ref="H8:I8"/>
    <mergeCell ref="H14:I14"/>
    <mergeCell ref="H27:I27"/>
    <mergeCell ref="H22:I22"/>
    <mergeCell ref="H23:I23"/>
  </mergeCells>
  <phoneticPr fontId="10" type="noConversion"/>
  <dataValidations count="6">
    <dataValidation type="list" showInputMessage="1" showErrorMessage="1" sqref="C10">
      <formula1>"fixed,mobile"</formula1>
    </dataValidation>
    <dataValidation type="list" showInputMessage="1" showErrorMessage="1" sqref="H36:I36 H33:I33 C33:E34">
      <formula1>"Y, N"</formula1>
    </dataValidation>
    <dataValidation type="list" allowBlank="1" showInputMessage="1" showErrorMessage="1" sqref="C26">
      <formula1>"2D, 3D without TOF, 3D with TOF"</formula1>
    </dataValidation>
    <dataValidation type="list" allowBlank="1" showInputMessage="1" showErrorMessage="1" sqref="H22:I22 H24:I24">
      <formula1>"Y, N"</formula1>
    </dataValidation>
    <dataValidation type="list" allowBlank="1" showInputMessage="1" showErrorMessage="1" sqref="H4:I12 H14:I15">
      <formula1>"Daily, Weekly, Monthly, Quarterly, Bi-annually, Annually, Other, Never"</formula1>
    </dataValidation>
    <dataValidation type="list" allowBlank="1" showInputMessage="1" showErrorMessage="1" sqref="C22:D22">
      <formula1>"Fixed, Weight-based, Other"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0"/>
  <sheetViews>
    <sheetView zoomScaleNormal="100" workbookViewId="0">
      <selection activeCell="D22" sqref="D22"/>
    </sheetView>
  </sheetViews>
  <sheetFormatPr defaultRowHeight="15" x14ac:dyDescent="0.25"/>
  <cols>
    <col min="1" max="1" width="6.28515625" style="16" customWidth="1"/>
    <col min="2" max="2" width="34.85546875" style="16" bestFit="1" customWidth="1"/>
    <col min="3" max="3" width="30.28515625" style="16" customWidth="1"/>
    <col min="4" max="5" width="5.85546875" style="16" customWidth="1"/>
    <col min="6" max="6" width="34.85546875" customWidth="1"/>
    <col min="7" max="7" width="30.28515625" customWidth="1"/>
    <col min="8" max="8" width="5.5703125" customWidth="1"/>
  </cols>
  <sheetData>
    <row r="1" spans="1:8" ht="21" x14ac:dyDescent="0.35">
      <c r="A1" s="42"/>
      <c r="B1" s="49" t="s">
        <v>24</v>
      </c>
      <c r="C1" s="50"/>
      <c r="D1" s="50"/>
      <c r="E1" s="50"/>
      <c r="F1" s="50"/>
      <c r="G1" s="51">
        <f>1.82871*60</f>
        <v>109.7226</v>
      </c>
      <c r="H1" s="44"/>
    </row>
    <row r="2" spans="1:8" ht="16.5" thickBot="1" x14ac:dyDescent="0.3">
      <c r="A2" s="52"/>
      <c r="B2" s="53" t="s">
        <v>29</v>
      </c>
      <c r="C2" s="53"/>
      <c r="D2" s="53"/>
      <c r="E2" s="53"/>
      <c r="F2" s="53"/>
      <c r="G2" s="53"/>
      <c r="H2" s="54"/>
    </row>
    <row r="3" spans="1:8" ht="18.75" x14ac:dyDescent="0.3">
      <c r="A3" s="42"/>
      <c r="B3" s="72" t="s">
        <v>30</v>
      </c>
      <c r="C3" s="50"/>
      <c r="D3" s="44"/>
      <c r="E3" s="42"/>
      <c r="F3" s="73" t="s">
        <v>133</v>
      </c>
      <c r="G3" s="50"/>
      <c r="H3" s="44"/>
    </row>
    <row r="4" spans="1:8" ht="18" customHeight="1" x14ac:dyDescent="0.25">
      <c r="A4" s="33"/>
      <c r="B4" s="55" t="s">
        <v>31</v>
      </c>
      <c r="C4" s="56" t="str">
        <f>IF('PET QC FORM'!$C$4="","",'PET QC FORM'!$C$4)</f>
        <v/>
      </c>
      <c r="D4" s="36"/>
      <c r="E4" s="33"/>
      <c r="F4" s="55" t="s">
        <v>40</v>
      </c>
      <c r="G4" s="57"/>
      <c r="H4" s="36"/>
    </row>
    <row r="5" spans="1:8" ht="18" x14ac:dyDescent="0.25">
      <c r="A5" s="33"/>
      <c r="B5" s="55" t="s">
        <v>32</v>
      </c>
      <c r="C5" s="56" t="str">
        <f>IF('PET QC FORM'!$C$9="","",'PET QC FORM'!$C$9)</f>
        <v/>
      </c>
      <c r="D5" s="36"/>
      <c r="E5" s="33"/>
      <c r="F5" s="58" t="s">
        <v>132</v>
      </c>
      <c r="G5" s="59"/>
      <c r="H5" s="36"/>
    </row>
    <row r="6" spans="1:8" ht="34.5" customHeight="1" x14ac:dyDescent="0.25">
      <c r="A6" s="33"/>
      <c r="B6" s="55" t="s">
        <v>52</v>
      </c>
      <c r="C6" s="56" t="str">
        <f>IF('PET QC FORM'!$C$11="","",'PET QC FORM'!$C$11)</f>
        <v/>
      </c>
      <c r="D6" s="36"/>
      <c r="E6" s="33"/>
      <c r="F6" s="55" t="s">
        <v>41</v>
      </c>
      <c r="G6" s="60"/>
      <c r="H6" s="36"/>
    </row>
    <row r="7" spans="1:8" ht="34.5" customHeight="1" x14ac:dyDescent="0.25">
      <c r="A7" s="33"/>
      <c r="B7" s="61"/>
      <c r="C7" s="61"/>
      <c r="D7" s="36"/>
      <c r="E7" s="33"/>
      <c r="F7" s="55" t="s">
        <v>42</v>
      </c>
      <c r="G7" s="62"/>
      <c r="H7" s="36"/>
    </row>
    <row r="8" spans="1:8" ht="16.5" thickBot="1" x14ac:dyDescent="0.3">
      <c r="A8" s="52"/>
      <c r="B8" s="63"/>
      <c r="C8" s="63"/>
      <c r="D8" s="54"/>
      <c r="E8" s="52"/>
      <c r="F8" s="63"/>
      <c r="G8" s="63"/>
      <c r="H8" s="54"/>
    </row>
    <row r="9" spans="1:8" ht="18.75" x14ac:dyDescent="0.25">
      <c r="A9" s="42"/>
      <c r="B9" s="64"/>
      <c r="C9" s="64"/>
      <c r="D9" s="44"/>
      <c r="E9" s="42"/>
      <c r="F9" s="74" t="s">
        <v>36</v>
      </c>
      <c r="G9" s="64"/>
      <c r="H9" s="44"/>
    </row>
    <row r="10" spans="1:8" ht="18" customHeight="1" x14ac:dyDescent="0.25">
      <c r="A10" s="33"/>
      <c r="B10" s="55" t="s">
        <v>34</v>
      </c>
      <c r="C10" s="65"/>
      <c r="D10" s="36"/>
      <c r="E10" s="33"/>
      <c r="F10" s="55" t="s">
        <v>37</v>
      </c>
      <c r="G10" s="57"/>
      <c r="H10" s="36"/>
    </row>
    <row r="11" spans="1:8" ht="34.5" customHeight="1" x14ac:dyDescent="0.25">
      <c r="A11" s="33"/>
      <c r="B11" s="55" t="s">
        <v>35</v>
      </c>
      <c r="C11" s="57"/>
      <c r="D11" s="36"/>
      <c r="E11" s="33"/>
      <c r="F11" s="55" t="s">
        <v>39</v>
      </c>
      <c r="G11" s="66">
        <v>9800</v>
      </c>
      <c r="H11" s="36"/>
    </row>
    <row r="12" spans="1:8" ht="16.5" thickBot="1" x14ac:dyDescent="0.3">
      <c r="A12" s="52"/>
      <c r="B12" s="63"/>
      <c r="C12" s="63"/>
      <c r="D12" s="54"/>
      <c r="E12" s="52"/>
      <c r="F12" s="63"/>
      <c r="G12" s="63"/>
      <c r="H12" s="54"/>
    </row>
    <row r="13" spans="1:8" ht="18.75" x14ac:dyDescent="0.25">
      <c r="A13" s="42"/>
      <c r="B13" s="73" t="s">
        <v>47</v>
      </c>
      <c r="C13" s="64"/>
      <c r="D13" s="50"/>
      <c r="E13" s="50"/>
      <c r="F13" s="64"/>
      <c r="G13" s="64"/>
      <c r="H13" s="44"/>
    </row>
    <row r="14" spans="1:8" ht="15.75" x14ac:dyDescent="0.25">
      <c r="A14" s="33"/>
      <c r="B14" s="77" t="s">
        <v>136</v>
      </c>
      <c r="C14" s="61"/>
      <c r="D14" s="67"/>
      <c r="E14" s="67"/>
      <c r="F14" s="77" t="s">
        <v>135</v>
      </c>
      <c r="G14" s="61"/>
      <c r="H14" s="36"/>
    </row>
    <row r="15" spans="1:8" ht="18" customHeight="1" x14ac:dyDescent="0.25">
      <c r="A15" s="33"/>
      <c r="B15" s="55" t="s">
        <v>43</v>
      </c>
      <c r="C15" s="62">
        <v>37</v>
      </c>
      <c r="D15" s="67"/>
      <c r="E15" s="67"/>
      <c r="F15" s="55" t="s">
        <v>46</v>
      </c>
      <c r="G15" s="62">
        <v>72</v>
      </c>
      <c r="H15" s="36"/>
    </row>
    <row r="16" spans="1:8" ht="18" customHeight="1" x14ac:dyDescent="0.25">
      <c r="A16" s="33"/>
      <c r="B16" s="55" t="s">
        <v>44</v>
      </c>
      <c r="C16" s="68">
        <v>0.5</v>
      </c>
      <c r="D16" s="67"/>
      <c r="E16" s="67"/>
      <c r="F16" s="55" t="s">
        <v>44</v>
      </c>
      <c r="G16" s="68">
        <v>0.5</v>
      </c>
      <c r="H16" s="36"/>
    </row>
    <row r="17" spans="1:8" ht="18" customHeight="1" x14ac:dyDescent="0.25">
      <c r="A17" s="33"/>
      <c r="B17" s="55" t="s">
        <v>134</v>
      </c>
      <c r="C17" s="69">
        <v>1000</v>
      </c>
      <c r="D17" s="67"/>
      <c r="E17" s="67"/>
      <c r="F17" s="55" t="s">
        <v>45</v>
      </c>
      <c r="G17" s="62">
        <v>0</v>
      </c>
      <c r="H17" s="36"/>
    </row>
    <row r="18" spans="1:8" ht="18" customHeight="1" x14ac:dyDescent="0.25">
      <c r="A18" s="33"/>
      <c r="B18" s="55" t="s">
        <v>45</v>
      </c>
      <c r="C18" s="62">
        <v>0</v>
      </c>
      <c r="D18" s="67"/>
      <c r="E18" s="67"/>
      <c r="F18" s="55" t="s">
        <v>44</v>
      </c>
      <c r="G18" s="68">
        <v>0.5</v>
      </c>
      <c r="H18" s="36"/>
    </row>
    <row r="19" spans="1:8" ht="18" customHeight="1" x14ac:dyDescent="0.25">
      <c r="A19" s="33"/>
      <c r="B19" s="55" t="s">
        <v>44</v>
      </c>
      <c r="C19" s="68">
        <v>0.5</v>
      </c>
      <c r="D19" s="67"/>
      <c r="E19" s="67"/>
      <c r="F19" s="70" t="s">
        <v>114</v>
      </c>
      <c r="G19" s="76">
        <f>G15-(G17*EXP(LN(2)*60*24*(G18-G16)/$G$1))</f>
        <v>72</v>
      </c>
      <c r="H19" s="36"/>
    </row>
    <row r="20" spans="1:8" ht="18" customHeight="1" x14ac:dyDescent="0.25">
      <c r="A20" s="33"/>
      <c r="B20" s="70" t="s">
        <v>114</v>
      </c>
      <c r="C20" s="76">
        <f>C15-(C18*EXP(LN(2)*60*24*(C19-C16)/$G$1))</f>
        <v>37</v>
      </c>
      <c r="D20" s="67"/>
      <c r="E20" s="67"/>
      <c r="F20" s="38" t="s">
        <v>119</v>
      </c>
      <c r="G20" s="75">
        <f>($C$20/$C$17)/($G$19/$G$11)</f>
        <v>5.0361111111111114</v>
      </c>
      <c r="H20" s="36"/>
    </row>
    <row r="21" spans="1:8" ht="16.5" thickBot="1" x14ac:dyDescent="0.3">
      <c r="A21" s="52"/>
      <c r="B21" s="63"/>
      <c r="C21" s="71"/>
      <c r="D21" s="53"/>
      <c r="E21" s="53"/>
      <c r="F21" s="63"/>
      <c r="G21" s="63"/>
      <c r="H21" s="54"/>
    </row>
    <row r="22" spans="1:8" s="37" customFormat="1" ht="18.75" x14ac:dyDescent="0.25">
      <c r="A22" s="42"/>
      <c r="B22" s="48" t="s">
        <v>131</v>
      </c>
      <c r="C22" s="43"/>
      <c r="D22" s="43"/>
      <c r="E22" s="43"/>
      <c r="F22" s="43"/>
      <c r="G22" s="43"/>
      <c r="H22" s="44"/>
    </row>
    <row r="23" spans="1:8" s="37" customFormat="1" ht="15.75" x14ac:dyDescent="0.25">
      <c r="A23" s="33"/>
      <c r="B23" s="45" t="s">
        <v>48</v>
      </c>
      <c r="C23" s="35"/>
      <c r="D23" s="35"/>
      <c r="E23" s="35"/>
      <c r="F23" s="45" t="s">
        <v>49</v>
      </c>
      <c r="G23" s="45" t="s">
        <v>38</v>
      </c>
      <c r="H23" s="36"/>
    </row>
    <row r="24" spans="1:8" s="37" customFormat="1" ht="34.5" customHeight="1" x14ac:dyDescent="0.25">
      <c r="A24" s="33"/>
      <c r="B24" s="46" t="s">
        <v>50</v>
      </c>
      <c r="C24" s="47">
        <v>0.54166666666666663</v>
      </c>
      <c r="D24" s="35"/>
      <c r="E24" s="35"/>
      <c r="F24" s="46" t="s">
        <v>51</v>
      </c>
      <c r="G24" s="47">
        <v>0.5</v>
      </c>
      <c r="H24" s="36"/>
    </row>
    <row r="25" spans="1:8" x14ac:dyDescent="0.25">
      <c r="A25" s="22"/>
      <c r="B25" s="32"/>
      <c r="C25" s="32"/>
      <c r="D25" s="32"/>
      <c r="E25" s="32"/>
      <c r="F25" s="31"/>
      <c r="G25" s="31"/>
      <c r="H25" s="24"/>
    </row>
    <row r="26" spans="1:8" s="41" customFormat="1" ht="15.75" customHeight="1" x14ac:dyDescent="0.25">
      <c r="A26" s="39"/>
      <c r="B26" s="34" t="s">
        <v>117</v>
      </c>
      <c r="C26" s="34"/>
      <c r="D26" s="35"/>
      <c r="E26" s="35"/>
      <c r="F26" s="34" t="s">
        <v>117</v>
      </c>
      <c r="G26" s="34"/>
      <c r="H26" s="40"/>
    </row>
    <row r="27" spans="1:8" s="41" customFormat="1" ht="18" customHeight="1" x14ac:dyDescent="0.25">
      <c r="A27" s="39"/>
      <c r="B27" s="38" t="s">
        <v>115</v>
      </c>
      <c r="C27" s="75">
        <f>(1000*$C20*EXP(-LN(2)*60*24*($C24-$C16)/$G$1))/$C17</f>
        <v>25.327272310909969</v>
      </c>
      <c r="D27" s="35"/>
      <c r="E27" s="35"/>
      <c r="F27" s="38" t="s">
        <v>115</v>
      </c>
      <c r="G27" s="75">
        <f>(1000*$C20*EXP(-LN(2)*60*24*($G24-$C16)/$G$1))/$C17</f>
        <v>37</v>
      </c>
      <c r="H27" s="40"/>
    </row>
    <row r="28" spans="1:8" s="41" customFormat="1" ht="18" customHeight="1" x14ac:dyDescent="0.25">
      <c r="A28" s="39"/>
      <c r="B28" s="38" t="s">
        <v>116</v>
      </c>
      <c r="C28" s="75">
        <f>(1000*$G19*EXP(-LN(2)*60*24*($C24-$G16)/$G$1))/$G11</f>
        <v>5.0291329464575778</v>
      </c>
      <c r="D28" s="35"/>
      <c r="E28" s="35"/>
      <c r="F28" s="38" t="s">
        <v>116</v>
      </c>
      <c r="G28" s="75">
        <f>(1000*$G19*EXP(-LN(2)*60*24*($G24-$G16)/$G$1))/$G11</f>
        <v>7.3469387755102042</v>
      </c>
      <c r="H28" s="40"/>
    </row>
    <row r="29" spans="1:8" x14ac:dyDescent="0.25">
      <c r="A29" s="22"/>
      <c r="B29" s="23"/>
      <c r="C29" s="23"/>
      <c r="D29" s="23"/>
      <c r="E29" s="23"/>
      <c r="F29" s="23"/>
      <c r="G29" s="23"/>
      <c r="H29" s="25"/>
    </row>
    <row r="30" spans="1:8" ht="15.75" thickBot="1" x14ac:dyDescent="0.3">
      <c r="A30" s="26"/>
      <c r="B30" s="27"/>
      <c r="C30" s="27"/>
      <c r="D30" s="27"/>
      <c r="E30" s="27"/>
      <c r="F30" s="27"/>
      <c r="G30" s="27"/>
      <c r="H30" s="28"/>
    </row>
  </sheetData>
  <sheetProtection sheet="1" objects="1" scenarios="1"/>
  <pageMargins left="0.25" right="0.25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39"/>
  <sheetViews>
    <sheetView zoomScaleNormal="100" workbookViewId="0">
      <selection activeCell="F20" sqref="F20"/>
    </sheetView>
  </sheetViews>
  <sheetFormatPr defaultRowHeight="15.75" x14ac:dyDescent="0.25"/>
  <cols>
    <col min="1" max="1" width="7.28515625" style="16" customWidth="1"/>
    <col min="2" max="2" width="37.42578125" style="41" customWidth="1"/>
    <col min="3" max="5" width="24.5703125" style="41" customWidth="1"/>
    <col min="6" max="6" width="7.5703125" customWidth="1"/>
  </cols>
  <sheetData>
    <row r="1" spans="1:6" ht="21" x14ac:dyDescent="0.25">
      <c r="A1" s="17"/>
      <c r="B1" s="91" t="s">
        <v>122</v>
      </c>
      <c r="C1" s="84"/>
      <c r="D1" s="84"/>
      <c r="E1" s="84"/>
      <c r="F1" s="18"/>
    </row>
    <row r="2" spans="1:6" x14ac:dyDescent="0.25">
      <c r="A2" s="17"/>
      <c r="B2" s="84" t="s">
        <v>29</v>
      </c>
      <c r="C2" s="84"/>
      <c r="D2" s="84"/>
      <c r="E2" s="84"/>
      <c r="F2" s="18"/>
    </row>
    <row r="3" spans="1:6" ht="18.75" x14ac:dyDescent="0.25">
      <c r="A3" s="17"/>
      <c r="B3" s="83" t="s">
        <v>30</v>
      </c>
      <c r="C3" s="84"/>
      <c r="D3" s="84"/>
      <c r="E3" s="84"/>
      <c r="F3" s="18"/>
    </row>
    <row r="4" spans="1:6" ht="18" customHeight="1" x14ac:dyDescent="0.25">
      <c r="A4" s="17"/>
      <c r="B4" s="46" t="s">
        <v>31</v>
      </c>
      <c r="C4" s="80" t="str">
        <f>IF('PET QC FORM'!$C$4="","",'PET QC FORM'!$C$4)</f>
        <v/>
      </c>
      <c r="D4" s="84"/>
      <c r="E4" s="84"/>
      <c r="F4" s="18"/>
    </row>
    <row r="5" spans="1:6" ht="18" customHeight="1" x14ac:dyDescent="0.25">
      <c r="A5" s="17"/>
      <c r="B5" s="46" t="s">
        <v>32</v>
      </c>
      <c r="C5" s="80" t="str">
        <f>IF('PET QC FORM'!$C$9="","",'PET QC FORM'!$C$9)</f>
        <v/>
      </c>
      <c r="D5" s="84"/>
      <c r="E5" s="84"/>
      <c r="F5" s="18"/>
    </row>
    <row r="6" spans="1:6" ht="18" customHeight="1" x14ac:dyDescent="0.25">
      <c r="A6" s="17"/>
      <c r="B6" s="81" t="s">
        <v>52</v>
      </c>
      <c r="C6" s="80" t="str">
        <f>IF('PET QC FORM'!$C$11="","",'PET QC FORM'!$C$11)</f>
        <v/>
      </c>
      <c r="D6" s="84"/>
      <c r="E6" s="84"/>
      <c r="F6" s="18"/>
    </row>
    <row r="7" spans="1:6" ht="16.5" thickBot="1" x14ac:dyDescent="0.3">
      <c r="A7" s="17"/>
      <c r="B7" s="92"/>
      <c r="C7" s="82"/>
      <c r="D7" s="84"/>
      <c r="E7" s="84"/>
      <c r="F7" s="18"/>
    </row>
    <row r="8" spans="1:6" ht="18.75" x14ac:dyDescent="0.25">
      <c r="A8" s="20"/>
      <c r="B8" s="48" t="s">
        <v>131</v>
      </c>
      <c r="C8" s="43"/>
      <c r="D8" s="43"/>
      <c r="E8" s="43"/>
      <c r="F8" s="21"/>
    </row>
    <row r="9" spans="1:6" x14ac:dyDescent="0.25">
      <c r="A9" s="22"/>
      <c r="B9" s="45" t="s">
        <v>48</v>
      </c>
      <c r="C9" s="45" t="s">
        <v>38</v>
      </c>
      <c r="D9" s="35"/>
      <c r="E9" s="35"/>
      <c r="F9" s="24"/>
    </row>
    <row r="10" spans="1:6" ht="34.5" customHeight="1" x14ac:dyDescent="0.25">
      <c r="A10" s="22"/>
      <c r="B10" s="46" t="s">
        <v>50</v>
      </c>
      <c r="C10" s="79">
        <f>IF('NEMA ACQUISITION FORM'!$C$24="","",'NEMA ACQUISITION FORM'!$C$24)</f>
        <v>0.54166666666666663</v>
      </c>
      <c r="D10" s="35"/>
      <c r="E10" s="35"/>
      <c r="F10" s="24"/>
    </row>
    <row r="11" spans="1:6" ht="16.5" thickBot="1" x14ac:dyDescent="0.3">
      <c r="A11" s="26"/>
      <c r="B11" s="95"/>
      <c r="C11" s="95"/>
      <c r="D11" s="95"/>
      <c r="E11" s="95"/>
      <c r="F11" s="29"/>
    </row>
    <row r="12" spans="1:6" x14ac:dyDescent="0.25">
      <c r="A12" s="20"/>
      <c r="B12" s="43"/>
      <c r="C12" s="43"/>
      <c r="D12" s="43"/>
      <c r="E12" s="43"/>
      <c r="F12" s="21"/>
    </row>
    <row r="13" spans="1:6" x14ac:dyDescent="0.25">
      <c r="A13" s="22"/>
      <c r="B13" s="96"/>
      <c r="C13" s="132" t="s">
        <v>61</v>
      </c>
      <c r="D13" s="132" t="s">
        <v>62</v>
      </c>
      <c r="E13" s="132" t="s">
        <v>63</v>
      </c>
      <c r="F13" s="24"/>
    </row>
    <row r="14" spans="1:6" ht="18" customHeight="1" x14ac:dyDescent="0.25">
      <c r="A14" s="22"/>
      <c r="B14" s="85" t="s">
        <v>130</v>
      </c>
      <c r="C14" s="86"/>
      <c r="D14" s="86"/>
      <c r="E14" s="86"/>
      <c r="F14" s="24"/>
    </row>
    <row r="15" spans="1:6" ht="18" customHeight="1" x14ac:dyDescent="0.25">
      <c r="A15" s="22"/>
      <c r="B15" s="85" t="s">
        <v>88</v>
      </c>
      <c r="C15" s="86"/>
      <c r="D15" s="86"/>
      <c r="E15" s="86"/>
      <c r="F15" s="24"/>
    </row>
    <row r="16" spans="1:6" ht="18" customHeight="1" x14ac:dyDescent="0.25">
      <c r="A16" s="22"/>
      <c r="B16" s="85" t="s">
        <v>70</v>
      </c>
      <c r="C16" s="86"/>
      <c r="D16" s="86"/>
      <c r="E16" s="86"/>
      <c r="F16" s="24"/>
    </row>
    <row r="17" spans="1:6" ht="18" customHeight="1" x14ac:dyDescent="0.25">
      <c r="A17" s="22"/>
      <c r="B17" s="85" t="s">
        <v>71</v>
      </c>
      <c r="C17" s="86"/>
      <c r="D17" s="86"/>
      <c r="E17" s="86"/>
      <c r="F17" s="24"/>
    </row>
    <row r="18" spans="1:6" ht="35.25" customHeight="1" x14ac:dyDescent="0.25">
      <c r="A18" s="22"/>
      <c r="B18" s="85" t="s">
        <v>67</v>
      </c>
      <c r="C18" s="86"/>
      <c r="D18" s="86"/>
      <c r="E18" s="86"/>
      <c r="F18" s="24"/>
    </row>
    <row r="19" spans="1:6" ht="18" customHeight="1" x14ac:dyDescent="0.25">
      <c r="A19" s="22"/>
      <c r="B19" s="87" t="s">
        <v>68</v>
      </c>
      <c r="C19" s="86"/>
      <c r="D19" s="86"/>
      <c r="E19" s="86"/>
      <c r="F19" s="24"/>
    </row>
    <row r="20" spans="1:6" ht="35.25" customHeight="1" x14ac:dyDescent="0.25">
      <c r="A20" s="22"/>
      <c r="B20" s="85" t="s">
        <v>72</v>
      </c>
      <c r="C20" s="86"/>
      <c r="D20" s="86"/>
      <c r="E20" s="86"/>
      <c r="F20" s="24"/>
    </row>
    <row r="21" spans="1:6" ht="18" customHeight="1" x14ac:dyDescent="0.25">
      <c r="A21" s="22"/>
      <c r="B21" s="85" t="s">
        <v>66</v>
      </c>
      <c r="C21" s="86"/>
      <c r="D21" s="86"/>
      <c r="E21" s="86"/>
      <c r="F21" s="24"/>
    </row>
    <row r="22" spans="1:6" ht="18" customHeight="1" x14ac:dyDescent="0.25">
      <c r="A22" s="22"/>
      <c r="B22" s="85" t="s">
        <v>65</v>
      </c>
      <c r="C22" s="86"/>
      <c r="D22" s="86"/>
      <c r="E22" s="86"/>
      <c r="F22" s="24"/>
    </row>
    <row r="23" spans="1:6" ht="18" customHeight="1" x14ac:dyDescent="0.25">
      <c r="A23" s="22"/>
      <c r="B23" s="85" t="s">
        <v>69</v>
      </c>
      <c r="C23" s="86"/>
      <c r="D23" s="86"/>
      <c r="E23" s="86"/>
      <c r="F23" s="24"/>
    </row>
    <row r="24" spans="1:6" ht="16.5" thickBot="1" x14ac:dyDescent="0.3">
      <c r="A24" s="26"/>
      <c r="B24" s="95"/>
      <c r="C24" s="95"/>
      <c r="D24" s="95"/>
      <c r="E24" s="95"/>
      <c r="F24" s="29"/>
    </row>
    <row r="25" spans="1:6" ht="18.75" x14ac:dyDescent="0.25">
      <c r="A25" s="20"/>
      <c r="B25" s="48" t="s">
        <v>120</v>
      </c>
      <c r="C25" s="43"/>
      <c r="D25" s="43"/>
      <c r="E25" s="43"/>
      <c r="F25" s="21"/>
    </row>
    <row r="26" spans="1:6" ht="34.5" customHeight="1" x14ac:dyDescent="0.25">
      <c r="A26" s="22"/>
      <c r="B26" s="38" t="s">
        <v>137</v>
      </c>
      <c r="C26" s="88"/>
      <c r="D26" s="88"/>
      <c r="E26" s="88"/>
      <c r="F26" s="25"/>
    </row>
    <row r="27" spans="1:6" ht="34.5" customHeight="1" x14ac:dyDescent="0.25">
      <c r="A27" s="22"/>
      <c r="B27" s="38" t="s">
        <v>121</v>
      </c>
      <c r="C27" s="88"/>
      <c r="D27" s="88"/>
      <c r="E27" s="88"/>
      <c r="F27" s="25"/>
    </row>
    <row r="28" spans="1:6" x14ac:dyDescent="0.25">
      <c r="A28" s="22"/>
      <c r="B28" s="35"/>
      <c r="C28" s="35"/>
      <c r="D28" s="35"/>
      <c r="E28" s="35"/>
      <c r="F28" s="25"/>
    </row>
    <row r="29" spans="1:6" ht="17.25" customHeight="1" x14ac:dyDescent="0.25">
      <c r="A29" s="22"/>
      <c r="B29" s="38" t="s">
        <v>138</v>
      </c>
      <c r="C29" s="89" t="str">
        <f>IF(C$26="","",ROUND((C$26/1000)/'NEMA ACQUISITION FORM'!$C$28,2))</f>
        <v/>
      </c>
      <c r="D29" s="89" t="str">
        <f>IF(D26="","",ROUND((D$26/1000)/'NEMA ACQUISITION FORM'!$C$28,2))</f>
        <v/>
      </c>
      <c r="E29" s="89" t="str">
        <f>IF(E26="","",ROUND((E$26/1000)/'NEMA ACQUISITION FORM'!$C$28,2))</f>
        <v/>
      </c>
      <c r="F29" s="25"/>
    </row>
    <row r="30" spans="1:6" ht="34.5" customHeight="1" x14ac:dyDescent="0.25">
      <c r="A30" s="22"/>
      <c r="B30" s="38" t="s">
        <v>125</v>
      </c>
      <c r="C30" s="90" t="str">
        <f>IF(C29="","",IF(AND(C29&lt;=1.05,C29&gt;=0.95),"PASS",IF(AND(C29&lt;=1.1,C29&gt;=0.9),"ACCEPTABLE","FAIL")))</f>
        <v/>
      </c>
      <c r="D30" s="90" t="str">
        <f t="shared" ref="D30:E30" si="0">IF(D29="","",IF(AND(D29&lt;=1.05,D29&gt;=0.95),"PASS",IF(AND(D29&lt;=1.1,D29&gt;=0.9),"ACCEPTABLE","FAIL")))</f>
        <v/>
      </c>
      <c r="E30" s="90" t="str">
        <f t="shared" si="0"/>
        <v/>
      </c>
      <c r="F30" s="25"/>
    </row>
    <row r="31" spans="1:6" ht="18" customHeight="1" x14ac:dyDescent="0.25">
      <c r="A31" s="22"/>
      <c r="B31" s="38" t="s">
        <v>127</v>
      </c>
      <c r="C31" s="89" t="str">
        <f>IF(C$27="","",ROUND((C$27/1000)/'NEMA ACQUISITION FORM'!$C$27,2))</f>
        <v/>
      </c>
      <c r="D31" s="89" t="str">
        <f>IF(D$27="","",ROUND((D$27/1000)/'NEMA ACQUISITION FORM'!$C$27,2))</f>
        <v/>
      </c>
      <c r="E31" s="89" t="str">
        <f>IF(E$27="","",ROUND((E$27/1000)/'NEMA ACQUISITION FORM'!$C$27,2))</f>
        <v/>
      </c>
      <c r="F31" s="25"/>
    </row>
    <row r="32" spans="1:6" ht="34.5" customHeight="1" x14ac:dyDescent="0.25">
      <c r="A32" s="22"/>
      <c r="B32" s="38" t="s">
        <v>126</v>
      </c>
      <c r="C32" s="90" t="str">
        <f>IF(C31="","",IF(AND(C17="N",C31&lt;=1.16,C31&gt;=0.95),"Non PSF PASS",IF(AND(C17="Y",C31&lt;=1.29,C31&gt;=1.05),"PSF PASS","FAIL")))</f>
        <v/>
      </c>
      <c r="D32" s="90" t="str">
        <f t="shared" ref="D32:E32" si="1">IF(D31="","",IF(AND(D17="N",D31&lt;=1.16,D31&gt;=0.95),"Non PSF PASS",IF(AND(D17="Y",D31&lt;=1.29,D31&gt;=1.05),"PSF PASS","FAIL")))</f>
        <v/>
      </c>
      <c r="E32" s="90" t="str">
        <f t="shared" si="1"/>
        <v/>
      </c>
      <c r="F32" s="25"/>
    </row>
    <row r="33" spans="1:6" ht="16.5" thickBot="1" x14ac:dyDescent="0.3">
      <c r="A33" s="26"/>
      <c r="B33" s="95"/>
      <c r="C33" s="95"/>
      <c r="D33" s="95"/>
      <c r="E33" s="95"/>
      <c r="F33" s="28"/>
    </row>
    <row r="34" spans="1:6" ht="18.75" x14ac:dyDescent="0.25">
      <c r="A34" s="20"/>
      <c r="B34" s="48" t="s">
        <v>123</v>
      </c>
      <c r="C34" s="43"/>
      <c r="D34" s="43"/>
      <c r="E34" s="43"/>
      <c r="F34" s="30"/>
    </row>
    <row r="35" spans="1:6" ht="18" customHeight="1" x14ac:dyDescent="0.25">
      <c r="A35" s="22"/>
      <c r="B35" s="93" t="s">
        <v>128</v>
      </c>
      <c r="C35" s="94"/>
      <c r="D35" s="94"/>
      <c r="E35" s="94"/>
      <c r="F35" s="25"/>
    </row>
    <row r="36" spans="1:6" ht="18" customHeight="1" x14ac:dyDescent="0.25">
      <c r="A36" s="22"/>
      <c r="B36" s="93" t="s">
        <v>124</v>
      </c>
      <c r="C36" s="94"/>
      <c r="D36" s="94"/>
      <c r="E36" s="94"/>
      <c r="F36" s="25"/>
    </row>
    <row r="37" spans="1:6" ht="18" customHeight="1" x14ac:dyDescent="0.25">
      <c r="A37" s="22"/>
      <c r="B37" s="93" t="s">
        <v>129</v>
      </c>
      <c r="C37" s="94"/>
      <c r="D37" s="94"/>
      <c r="E37" s="94"/>
      <c r="F37" s="25"/>
    </row>
    <row r="38" spans="1:6" x14ac:dyDescent="0.25">
      <c r="A38" s="22"/>
      <c r="B38" s="35"/>
      <c r="C38" s="35"/>
      <c r="D38" s="35"/>
      <c r="E38" s="35"/>
      <c r="F38" s="25"/>
    </row>
    <row r="39" spans="1:6" ht="16.5" thickBot="1" x14ac:dyDescent="0.3">
      <c r="A39" s="26"/>
      <c r="B39" s="95"/>
      <c r="C39" s="95"/>
      <c r="D39" s="95"/>
      <c r="E39" s="95"/>
      <c r="F39" s="28"/>
    </row>
  </sheetData>
  <sheetProtection sheet="1" objects="1" scenarios="1"/>
  <conditionalFormatting sqref="C30:E30">
    <cfRule type="cellIs" dxfId="9" priority="9" operator="equal">
      <formula>"FAIL"</formula>
    </cfRule>
    <cfRule type="cellIs" dxfId="8" priority="10" operator="equal">
      <formula>"ACCEPTABLE"</formula>
    </cfRule>
    <cfRule type="cellIs" dxfId="7" priority="11" operator="equal">
      <formula>"PASS"</formula>
    </cfRule>
  </conditionalFormatting>
  <conditionalFormatting sqref="C32:E32">
    <cfRule type="cellIs" dxfId="6" priority="3" operator="equal">
      <formula>"PSF PASS"</formula>
    </cfRule>
    <cfRule type="cellIs" dxfId="5" priority="4" operator="equal">
      <formula>"Non PSF PASS"</formula>
    </cfRule>
    <cfRule type="cellIs" dxfId="4" priority="5" operator="equal">
      <formula>"FAIL"</formula>
    </cfRule>
    <cfRule type="cellIs" dxfId="3" priority="7" operator="equal">
      <formula>"ACCEPTABLE"</formula>
    </cfRule>
    <cfRule type="cellIs" dxfId="2" priority="8" operator="equal">
      <formula>"PASS"</formula>
    </cfRule>
  </conditionalFormatting>
  <conditionalFormatting sqref="C35:E37">
    <cfRule type="cellIs" dxfId="1" priority="1" operator="equal">
      <formula>"N"</formula>
    </cfRule>
    <cfRule type="cellIs" dxfId="0" priority="2" operator="equal">
      <formula>"Y"</formula>
    </cfRule>
  </conditionalFormatting>
  <dataValidations count="2">
    <dataValidation type="list" showInputMessage="1" showErrorMessage="1" sqref="C16:E17">
      <formula1>"Y, N"</formula1>
    </dataValidation>
    <dataValidation type="list" allowBlank="1" showInputMessage="1" showErrorMessage="1" sqref="C35:E37">
      <formula1>"Y, N"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Version Control</vt:lpstr>
      <vt:lpstr>PET QC FORM</vt:lpstr>
      <vt:lpstr>NEMA ACQUISITION FORM</vt:lpstr>
      <vt:lpstr>PHANTOM CHECKS</vt:lpstr>
      <vt:lpstr>'NEMA ACQUISITION FORM'!Print_Area</vt:lpstr>
      <vt:lpstr>'Version Control'!Print_Area</vt:lpstr>
      <vt:lpstr>'NEMA ACQUISITION FORM'!Text25</vt:lpstr>
      <vt:lpstr>'PET QC FORM'!Text25</vt:lpstr>
      <vt:lpstr>'PET QC FORM'!Text26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Pike</dc:creator>
  <cp:lastModifiedBy>Lucy Pike</cp:lastModifiedBy>
  <cp:lastPrinted>2021-09-14T15:28:58Z</cp:lastPrinted>
  <dcterms:created xsi:type="dcterms:W3CDTF">2021-09-02T14:16:27Z</dcterms:created>
  <dcterms:modified xsi:type="dcterms:W3CDTF">2021-09-20T15:50:01Z</dcterms:modified>
</cp:coreProperties>
</file>